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7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il\Desktop\My documents\Ongoing papers\South Africa Repurposing and Social Media\Submission\"/>
    </mc:Choice>
  </mc:AlternateContent>
  <xr:revisionPtr revIDLastSave="0" documentId="13_ncr:1_{1B34485E-AA98-47FE-A3D8-68C6482ECF89}" xr6:coauthVersionLast="47" xr6:coauthVersionMax="47" xr10:uidLastSave="{00000000-0000-0000-0000-000000000000}"/>
  <bookViews>
    <workbookView xWindow="-120" yWindow="-120" windowWidth="20730" windowHeight="11160" tabRatio="859" activeTab="5" xr2:uid="{00000000-000D-0000-FFFF-FFFF00000000}"/>
  </bookViews>
  <sheets>
    <sheet name="Supplementary Table1 " sheetId="3" r:id="rId1"/>
    <sheet name="Supplementary Table 2" sheetId="1" r:id="rId2"/>
    <sheet name="Supplementary Table 3" sheetId="16" r:id="rId3"/>
    <sheet name="Supplementary Table 4" sheetId="2" r:id="rId4"/>
    <sheet name="Supplementary Table 5" sheetId="4" r:id="rId5"/>
    <sheet name="Supplementary Table 6" sheetId="8" r:id="rId6"/>
    <sheet name="Supplementary Table 7" sheetId="10" r:id="rId7"/>
    <sheet name="Supplementary Table 8" sheetId="12" r:id="rId8"/>
    <sheet name="Supplementary Table 9" sheetId="11" r:id="rId9"/>
    <sheet name="Supplementary Table 10" sheetId="13" r:id="rId10"/>
    <sheet name="Supplementary Table 11" sheetId="15" r:id="rId11"/>
    <sheet name="Supplementary Table 12" sheetId="14" r:id="rId12"/>
    <sheet name="Kutools_Chart" sheetId="6" state="hidden" r:id="rId13"/>
  </sheets>
  <definedNames>
    <definedName name="_xlnm._FilterDatabase" localSheetId="6" hidden="1">'Supplementary Table 7'!$F$1:$F$904</definedName>
    <definedName name="Z_31678C66_B078_4C70_801B_85DB00A73A9B_.wvu.FilterData" localSheetId="6" hidden="1">'Supplementary Table 7'!$H$1:$H$903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7" i="16" l="1"/>
  <c r="C72" i="16" s="1"/>
  <c r="D67" i="16"/>
  <c r="C68" i="16"/>
  <c r="D68" i="16"/>
  <c r="C73" i="16"/>
  <c r="G3" i="15" l="1"/>
  <c r="H3" i="15"/>
  <c r="I3" i="15"/>
  <c r="J3" i="15"/>
  <c r="K3" i="15"/>
  <c r="L3" i="15"/>
  <c r="M3" i="15"/>
  <c r="N3" i="15"/>
  <c r="O3" i="15"/>
  <c r="P3" i="15"/>
  <c r="Q3" i="15"/>
  <c r="R3" i="15"/>
  <c r="T3" i="15"/>
  <c r="U3" i="15"/>
  <c r="X3" i="15"/>
  <c r="H4" i="15"/>
  <c r="X4" i="15" s="1"/>
  <c r="I4" i="15"/>
  <c r="J4" i="15"/>
  <c r="K4" i="15"/>
  <c r="L4" i="15"/>
  <c r="M4" i="15"/>
  <c r="N4" i="15"/>
  <c r="O4" i="15"/>
  <c r="Q4" i="15"/>
  <c r="R4" i="15"/>
  <c r="S4" i="15"/>
  <c r="T4" i="15"/>
  <c r="U4" i="15"/>
  <c r="I5" i="15"/>
  <c r="J5" i="15"/>
  <c r="K5" i="15"/>
  <c r="L5" i="15"/>
  <c r="M5" i="15"/>
  <c r="N5" i="15"/>
  <c r="O5" i="15"/>
  <c r="P5" i="15"/>
  <c r="Q5" i="15"/>
  <c r="R5" i="15"/>
  <c r="S5" i="15"/>
  <c r="T5" i="15"/>
  <c r="U5" i="15"/>
  <c r="V5" i="15"/>
  <c r="W5" i="15"/>
  <c r="G2" i="14"/>
  <c r="H2" i="14"/>
  <c r="I2" i="14"/>
  <c r="J2" i="14"/>
  <c r="K2" i="14"/>
  <c r="L2" i="14"/>
  <c r="M2" i="14"/>
  <c r="N2" i="14"/>
  <c r="O2" i="14"/>
  <c r="Q2" i="14"/>
  <c r="R2" i="14"/>
  <c r="S2" i="14"/>
  <c r="T2" i="14"/>
  <c r="U2" i="14"/>
  <c r="V2" i="14"/>
  <c r="W2" i="14"/>
  <c r="X2" i="14"/>
  <c r="Y2" i="14"/>
  <c r="Z2" i="14"/>
  <c r="AA2" i="14"/>
  <c r="AB2" i="14"/>
  <c r="AC2" i="14"/>
  <c r="F3" i="14"/>
  <c r="H3" i="14"/>
  <c r="I3" i="14"/>
  <c r="J3" i="14"/>
  <c r="L3" i="14"/>
  <c r="M3" i="14"/>
  <c r="O3" i="14"/>
  <c r="Q3" i="14"/>
  <c r="R3" i="14"/>
  <c r="T3" i="14"/>
  <c r="U3" i="14"/>
  <c r="V3" i="14"/>
  <c r="H4" i="14"/>
  <c r="I4" i="14"/>
  <c r="J4" i="14"/>
  <c r="K4" i="14"/>
  <c r="L4" i="14"/>
  <c r="M4" i="14"/>
  <c r="N4" i="14"/>
  <c r="O4" i="14"/>
  <c r="P4" i="14"/>
  <c r="Q4" i="14"/>
  <c r="R4" i="14"/>
  <c r="S4" i="14"/>
  <c r="T4" i="14"/>
  <c r="U4" i="14"/>
  <c r="V4" i="14"/>
  <c r="W4" i="14"/>
  <c r="X4" i="14"/>
  <c r="Z4" i="14"/>
  <c r="AA4" i="14"/>
  <c r="F13" i="14"/>
  <c r="G13" i="14"/>
  <c r="H13" i="14"/>
  <c r="F33" i="12"/>
  <c r="F37" i="12" s="1"/>
  <c r="H33" i="12"/>
  <c r="F34" i="12"/>
  <c r="F35" i="12"/>
  <c r="F36" i="12"/>
  <c r="F64" i="11"/>
  <c r="H64" i="11"/>
  <c r="F65" i="11"/>
  <c r="F66" i="11"/>
  <c r="F67" i="11" s="1"/>
  <c r="F70" i="11"/>
  <c r="F197" i="10"/>
  <c r="F200" i="10" s="1"/>
  <c r="H197" i="10"/>
  <c r="F198" i="10"/>
  <c r="F199" i="10"/>
  <c r="F904" i="10"/>
  <c r="C38" i="2"/>
  <c r="C35" i="2"/>
  <c r="C60" i="4"/>
  <c r="B60" i="4"/>
  <c r="C59" i="4"/>
  <c r="B59" i="4"/>
  <c r="T2" i="1"/>
  <c r="A2" i="6"/>
  <c r="B2" i="6" s="1"/>
  <c r="A3" i="6"/>
  <c r="B3" i="6" s="1"/>
  <c r="A4" i="6"/>
  <c r="B4" i="6" s="1"/>
  <c r="A5" i="6"/>
  <c r="B5" i="6" s="1"/>
  <c r="A6" i="6"/>
  <c r="B6" i="6" s="1"/>
  <c r="A7" i="6"/>
  <c r="B7" i="6" s="1"/>
  <c r="A8" i="6"/>
  <c r="B8" i="6" s="1"/>
  <c r="A9" i="6"/>
  <c r="B9" i="6" s="1"/>
  <c r="A10" i="6"/>
  <c r="B10" i="6" s="1"/>
  <c r="A11" i="6"/>
  <c r="B11" i="6" s="1"/>
  <c r="A12" i="6"/>
  <c r="B12" i="6" s="1"/>
  <c r="A13" i="6"/>
  <c r="B13" i="6" s="1"/>
  <c r="A14" i="6"/>
  <c r="B14" i="6" s="1"/>
  <c r="A15" i="6"/>
  <c r="B15" i="6" s="1"/>
  <c r="A16" i="6"/>
  <c r="B16" i="6" s="1"/>
  <c r="A17" i="6"/>
  <c r="B17" i="6" s="1"/>
  <c r="A18" i="6"/>
  <c r="B18" i="6"/>
  <c r="A19" i="6"/>
  <c r="B19" i="6" s="1"/>
  <c r="A20" i="6"/>
  <c r="B20" i="6" s="1"/>
  <c r="A21" i="6"/>
  <c r="B21" i="6" s="1"/>
  <c r="A22" i="6"/>
  <c r="B22" i="6" s="1"/>
  <c r="A23" i="6"/>
  <c r="B23" i="6" s="1"/>
  <c r="A24" i="6"/>
  <c r="B24" i="6" s="1"/>
  <c r="A25" i="6"/>
  <c r="B25" i="6" s="1"/>
  <c r="A26" i="6"/>
  <c r="B26" i="6" s="1"/>
  <c r="A27" i="6"/>
  <c r="B27" i="6" s="1"/>
  <c r="A28" i="6"/>
  <c r="B28" i="6"/>
  <c r="A29" i="6"/>
  <c r="B29" i="6" s="1"/>
  <c r="A30" i="6"/>
  <c r="B30" i="6"/>
  <c r="A31" i="6"/>
  <c r="B31" i="6" s="1"/>
  <c r="A32" i="6"/>
  <c r="B32" i="6" s="1"/>
  <c r="A33" i="6"/>
  <c r="B33" i="6" s="1"/>
  <c r="A34" i="6"/>
  <c r="B34" i="6" s="1"/>
  <c r="A35" i="6"/>
  <c r="B35" i="6" s="1"/>
  <c r="A36" i="6"/>
  <c r="B36" i="6"/>
  <c r="A1" i="6"/>
  <c r="B1" i="6" s="1"/>
  <c r="E39" i="2"/>
  <c r="F39" i="2"/>
  <c r="G39" i="2"/>
  <c r="H39" i="2"/>
  <c r="I39" i="2"/>
  <c r="J39" i="2"/>
  <c r="K39" i="2"/>
  <c r="L39" i="2"/>
  <c r="M39" i="2"/>
  <c r="N39" i="2"/>
  <c r="O39" i="2"/>
  <c r="P39" i="2"/>
  <c r="Q39" i="2"/>
  <c r="R39" i="2"/>
  <c r="S39" i="2"/>
  <c r="T39" i="2"/>
  <c r="U39" i="2"/>
  <c r="V39" i="2"/>
  <c r="W39" i="2"/>
  <c r="X39" i="2"/>
  <c r="Y39" i="2"/>
  <c r="Z39" i="2"/>
  <c r="AA39" i="2"/>
  <c r="AB39" i="2"/>
  <c r="AC39" i="2"/>
  <c r="AD39" i="2"/>
  <c r="AE39" i="2"/>
  <c r="AF39" i="2"/>
  <c r="AG39" i="2"/>
  <c r="AH39" i="2"/>
  <c r="AI39" i="2"/>
  <c r="AJ39" i="2"/>
  <c r="AK39" i="2"/>
  <c r="AL39" i="2"/>
  <c r="D39" i="2"/>
  <c r="C39" i="2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D35" i="2"/>
  <c r="E35" i="2"/>
  <c r="F35" i="2"/>
  <c r="G35" i="2"/>
  <c r="H35" i="2"/>
  <c r="I35" i="2"/>
  <c r="J35" i="2"/>
  <c r="K35" i="2"/>
  <c r="L35" i="2"/>
  <c r="M35" i="2"/>
  <c r="N35" i="2"/>
  <c r="O35" i="2"/>
  <c r="P35" i="2"/>
  <c r="Q35" i="2"/>
  <c r="R35" i="2"/>
  <c r="S35" i="2"/>
  <c r="T35" i="2"/>
  <c r="U35" i="2"/>
  <c r="V35" i="2"/>
  <c r="W35" i="2"/>
  <c r="X35" i="2"/>
  <c r="Y35" i="2"/>
  <c r="Z35" i="2"/>
  <c r="AA35" i="2"/>
  <c r="AB35" i="2"/>
  <c r="AC35" i="2"/>
  <c r="AD35" i="2"/>
  <c r="AE35" i="2"/>
  <c r="AF35" i="2"/>
  <c r="AG35" i="2"/>
  <c r="AH35" i="2"/>
  <c r="AI35" i="2"/>
  <c r="AJ35" i="2"/>
  <c r="AK35" i="2"/>
  <c r="AL35" i="2"/>
  <c r="D34" i="2"/>
  <c r="E34" i="2"/>
  <c r="F34" i="2"/>
  <c r="G34" i="2"/>
  <c r="H34" i="2"/>
  <c r="I34" i="2"/>
  <c r="J34" i="2"/>
  <c r="K34" i="2"/>
  <c r="L34" i="2"/>
  <c r="M34" i="2"/>
  <c r="N34" i="2"/>
  <c r="O34" i="2"/>
  <c r="P34" i="2"/>
  <c r="Q34" i="2"/>
  <c r="R34" i="2"/>
  <c r="S34" i="2"/>
  <c r="T34" i="2"/>
  <c r="U34" i="2"/>
  <c r="V34" i="2"/>
  <c r="W34" i="2"/>
  <c r="X34" i="2"/>
  <c r="Y34" i="2"/>
  <c r="Z34" i="2"/>
  <c r="AA34" i="2"/>
  <c r="AB34" i="2"/>
  <c r="AC34" i="2"/>
  <c r="AD34" i="2"/>
  <c r="AE34" i="2"/>
  <c r="AF34" i="2"/>
  <c r="AG34" i="2"/>
  <c r="AH34" i="2"/>
  <c r="AI34" i="2"/>
  <c r="AJ34" i="2"/>
  <c r="AK34" i="2"/>
  <c r="AL34" i="2"/>
  <c r="C34" i="2"/>
  <c r="C2" i="2"/>
  <c r="AL18" i="2"/>
  <c r="AK18" i="2"/>
  <c r="AJ18" i="2"/>
  <c r="AI18" i="2"/>
  <c r="AH18" i="2"/>
  <c r="AG18" i="2"/>
  <c r="AF18" i="2"/>
  <c r="AE18" i="2"/>
  <c r="AD18" i="2"/>
  <c r="AC18" i="2"/>
  <c r="AB18" i="2"/>
  <c r="AA18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AL2" i="2"/>
  <c r="AK2" i="2"/>
  <c r="AJ2" i="2"/>
  <c r="AI2" i="2"/>
  <c r="AH2" i="2"/>
  <c r="AG2" i="2"/>
  <c r="AF2" i="2"/>
  <c r="AE2" i="2"/>
  <c r="AD2" i="2"/>
  <c r="AC2" i="2"/>
  <c r="AB2" i="2"/>
  <c r="AA2" i="2"/>
  <c r="Z2" i="2"/>
  <c r="Y2" i="2"/>
  <c r="X2" i="2"/>
  <c r="W2" i="2"/>
  <c r="V2" i="2"/>
  <c r="U2" i="2"/>
  <c r="T2" i="2"/>
  <c r="S2" i="2"/>
  <c r="R2" i="2"/>
  <c r="Q2" i="2"/>
  <c r="P2" i="2"/>
  <c r="O2" i="2"/>
  <c r="N2" i="2"/>
  <c r="M2" i="2"/>
  <c r="L2" i="2"/>
  <c r="K2" i="2"/>
  <c r="J2" i="2"/>
  <c r="I2" i="2"/>
  <c r="H2" i="2"/>
  <c r="G2" i="2"/>
  <c r="F2" i="2"/>
  <c r="E2" i="2"/>
  <c r="D2" i="2"/>
  <c r="AL20" i="1"/>
  <c r="AK20" i="1"/>
  <c r="AJ20" i="1"/>
  <c r="AI20" i="1"/>
  <c r="AH20" i="1"/>
  <c r="AG20" i="1"/>
  <c r="AF20" i="1"/>
  <c r="AE20" i="1"/>
  <c r="AD20" i="1"/>
  <c r="AC20" i="1"/>
  <c r="AB20" i="1"/>
  <c r="AA20" i="1"/>
  <c r="Z20" i="1"/>
  <c r="Y20" i="1"/>
  <c r="X20" i="1"/>
  <c r="W20" i="1"/>
  <c r="V20" i="1"/>
  <c r="U20" i="1"/>
  <c r="T20" i="1"/>
  <c r="S20" i="1"/>
  <c r="R20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C20" i="1"/>
  <c r="D2" i="1"/>
  <c r="E2" i="1"/>
  <c r="F2" i="1"/>
  <c r="G2" i="1"/>
  <c r="H2" i="1"/>
  <c r="I2" i="1"/>
  <c r="J2" i="1"/>
  <c r="K2" i="1"/>
  <c r="L2" i="1"/>
  <c r="M2" i="1"/>
  <c r="N2" i="1"/>
  <c r="O2" i="1"/>
  <c r="P2" i="1"/>
  <c r="Q2" i="1"/>
  <c r="R2" i="1"/>
  <c r="S2" i="1"/>
  <c r="U2" i="1"/>
  <c r="V2" i="1"/>
  <c r="W2" i="1"/>
  <c r="X2" i="1"/>
  <c r="Y2" i="1"/>
  <c r="Z2" i="1"/>
  <c r="AA2" i="1"/>
  <c r="AB2" i="1"/>
  <c r="AC2" i="1"/>
  <c r="AD2" i="1"/>
  <c r="AE2" i="1"/>
  <c r="AF2" i="1"/>
  <c r="AG2" i="1"/>
  <c r="AH2" i="1"/>
  <c r="AI2" i="1"/>
  <c r="AJ2" i="1"/>
  <c r="AK2" i="1"/>
  <c r="AL2" i="1"/>
  <c r="C2" i="1"/>
  <c r="D93" i="3"/>
  <c r="C93" i="3"/>
  <c r="D90" i="3"/>
  <c r="D89" i="3"/>
  <c r="D88" i="3"/>
  <c r="C90" i="3"/>
  <c r="C88" i="3"/>
  <c r="D87" i="3"/>
  <c r="C87" i="3"/>
  <c r="D86" i="3"/>
  <c r="E85" i="3"/>
  <c r="D85" i="3"/>
  <c r="C85" i="3"/>
  <c r="E83" i="3"/>
  <c r="D83" i="3"/>
  <c r="C83" i="3"/>
  <c r="B62" i="4" l="1"/>
  <c r="X5" i="15"/>
  <c r="F202" i="10"/>
  <c r="F201" i="10"/>
  <c r="F38" i="12"/>
  <c r="F68" i="11"/>
  <c r="F69" i="11"/>
  <c r="B63" i="4"/>
  <c r="W44" i="3" l="1"/>
  <c r="K28" i="3"/>
  <c r="C86" i="3" s="1"/>
  <c r="L28" i="3"/>
  <c r="X51" i="3"/>
  <c r="Y51" i="3"/>
  <c r="Z51" i="3"/>
  <c r="AA51" i="3"/>
  <c r="X49" i="3"/>
  <c r="Z49" i="3"/>
  <c r="AA49" i="3"/>
  <c r="I46" i="3"/>
  <c r="K46" i="3"/>
  <c r="M46" i="3"/>
  <c r="N46" i="3"/>
  <c r="P46" i="3"/>
  <c r="R46" i="3"/>
  <c r="S46" i="3"/>
  <c r="T46" i="3"/>
  <c r="W46" i="3"/>
  <c r="X46" i="3"/>
  <c r="Y46" i="3"/>
  <c r="D46" i="3"/>
  <c r="F46" i="3"/>
  <c r="H46" i="3"/>
  <c r="I44" i="3"/>
  <c r="J44" i="3"/>
  <c r="K44" i="3"/>
  <c r="L44" i="3"/>
  <c r="P44" i="3"/>
  <c r="Q44" i="3"/>
  <c r="R44" i="3"/>
  <c r="X44" i="3"/>
  <c r="Y44" i="3"/>
  <c r="Z44" i="3"/>
  <c r="E44" i="3"/>
  <c r="F44" i="3"/>
  <c r="G44" i="3"/>
  <c r="C44" i="3"/>
  <c r="D23" i="3"/>
  <c r="Y60" i="3"/>
  <c r="Z60" i="3"/>
  <c r="AA60" i="3"/>
  <c r="X64" i="3"/>
  <c r="X62" i="3"/>
  <c r="Y62" i="3"/>
  <c r="Z62" i="3"/>
  <c r="AA62" i="3"/>
  <c r="Y58" i="3"/>
  <c r="Z58" i="3"/>
  <c r="AA58" i="3"/>
  <c r="X37" i="3"/>
  <c r="Y37" i="3"/>
  <c r="Z37" i="3"/>
  <c r="AA37" i="3"/>
  <c r="D34" i="3"/>
  <c r="E34" i="3"/>
  <c r="F34" i="3"/>
  <c r="G34" i="3"/>
  <c r="H34" i="3"/>
  <c r="I34" i="3"/>
  <c r="J34" i="3"/>
  <c r="K34" i="3"/>
  <c r="L34" i="3"/>
  <c r="M34" i="3"/>
  <c r="N34" i="3"/>
  <c r="O34" i="3"/>
  <c r="P34" i="3"/>
  <c r="Q34" i="3"/>
  <c r="R34" i="3"/>
  <c r="S34" i="3"/>
  <c r="T34" i="3"/>
  <c r="U34" i="3"/>
  <c r="V34" i="3"/>
  <c r="W34" i="3"/>
  <c r="X34" i="3"/>
  <c r="Y34" i="3"/>
  <c r="C34" i="3"/>
  <c r="O28" i="3"/>
  <c r="R28" i="3"/>
  <c r="V28" i="3"/>
  <c r="W28" i="3"/>
  <c r="X28" i="3"/>
  <c r="Y28" i="3"/>
  <c r="Z28" i="3"/>
  <c r="G23" i="3"/>
  <c r="H23" i="3"/>
  <c r="I23" i="3"/>
  <c r="J23" i="3"/>
  <c r="K23" i="3"/>
  <c r="L23" i="3"/>
  <c r="M23" i="3"/>
  <c r="N23" i="3"/>
  <c r="O23" i="3"/>
  <c r="P23" i="3"/>
  <c r="Q23" i="3"/>
  <c r="R23" i="3"/>
  <c r="S23" i="3"/>
  <c r="T23" i="3"/>
  <c r="U23" i="3"/>
  <c r="V23" i="3"/>
  <c r="W23" i="3"/>
  <c r="X23" i="3"/>
  <c r="Y23" i="3"/>
  <c r="Z23" i="3"/>
  <c r="AA23" i="3"/>
  <c r="E23" i="3"/>
  <c r="F23" i="3"/>
  <c r="C23" i="3"/>
  <c r="D16" i="3"/>
  <c r="E16" i="3"/>
  <c r="F16" i="3"/>
  <c r="G16" i="3"/>
  <c r="H16" i="3"/>
  <c r="I16" i="3"/>
  <c r="J16" i="3"/>
  <c r="K16" i="3"/>
  <c r="L16" i="3"/>
  <c r="M16" i="3"/>
  <c r="N16" i="3"/>
  <c r="O16" i="3"/>
  <c r="P16" i="3"/>
  <c r="Q16" i="3"/>
  <c r="R16" i="3"/>
  <c r="S16" i="3"/>
  <c r="T16" i="3"/>
  <c r="U16" i="3"/>
  <c r="V16" i="3"/>
  <c r="W16" i="3"/>
  <c r="X16" i="3"/>
  <c r="Z16" i="3"/>
  <c r="AA16" i="3"/>
  <c r="C16" i="3"/>
  <c r="Z6" i="3"/>
  <c r="AA6" i="3"/>
  <c r="J13" i="3"/>
  <c r="K13" i="3"/>
  <c r="L13" i="3"/>
  <c r="M13" i="3"/>
  <c r="N13" i="3"/>
  <c r="O13" i="3"/>
  <c r="P13" i="3"/>
  <c r="Q13" i="3"/>
  <c r="R13" i="3"/>
  <c r="X13" i="3"/>
  <c r="Y13" i="3"/>
  <c r="AA13" i="3"/>
  <c r="Y3" i="3"/>
  <c r="AA3" i="3"/>
  <c r="X3" i="3"/>
  <c r="Y74" i="3"/>
  <c r="X74" i="3"/>
  <c r="AA72" i="3"/>
  <c r="Z72" i="3"/>
  <c r="Y72" i="3"/>
  <c r="X72" i="3"/>
  <c r="K72" i="3"/>
  <c r="J72" i="3"/>
  <c r="AA70" i="3"/>
  <c r="Z70" i="3"/>
  <c r="Y70" i="3"/>
  <c r="X70" i="3"/>
  <c r="X26" i="3"/>
  <c r="Y26" i="3"/>
  <c r="Z26" i="3"/>
  <c r="E94" i="3" l="1"/>
  <c r="E90" i="3"/>
  <c r="E89" i="3"/>
  <c r="E93" i="3"/>
  <c r="E96" i="3" s="1"/>
  <c r="C89" i="3"/>
  <c r="D94" i="3"/>
  <c r="D96" i="3" s="1"/>
  <c r="C94" i="3"/>
  <c r="C96" i="3" s="1"/>
  <c r="D84" i="3"/>
  <c r="C84" i="3"/>
  <c r="E87" i="3"/>
  <c r="E86" i="3"/>
  <c r="E88" i="3"/>
  <c r="E84" i="3"/>
  <c r="XFD72" i="3"/>
  <c r="C97" i="3" l="1"/>
  <c r="C91" i="3"/>
  <c r="E91" i="3"/>
  <c r="E97" i="3" s="1"/>
  <c r="D97" i="3"/>
  <c r="D91" i="3"/>
</calcChain>
</file>

<file path=xl/sharedStrings.xml><?xml version="1.0" encoding="utf-8"?>
<sst xmlns="http://schemas.openxmlformats.org/spreadsheetml/2006/main" count="5111" uniqueCount="1710">
  <si>
    <t>ProductWithNappi</t>
  </si>
  <si>
    <t>201805</t>
  </si>
  <si>
    <t>201806</t>
  </si>
  <si>
    <t>201807</t>
  </si>
  <si>
    <t>201808</t>
  </si>
  <si>
    <t>201809</t>
  </si>
  <si>
    <t>201810</t>
  </si>
  <si>
    <t>201811</t>
  </si>
  <si>
    <t>201812</t>
  </si>
  <si>
    <t>201901</t>
  </si>
  <si>
    <t>201902</t>
  </si>
  <si>
    <t>201903</t>
  </si>
  <si>
    <t>201904</t>
  </si>
  <si>
    <t>201905</t>
  </si>
  <si>
    <t>201906</t>
  </si>
  <si>
    <t>201907</t>
  </si>
  <si>
    <t>201908</t>
  </si>
  <si>
    <t>201909</t>
  </si>
  <si>
    <t>201911</t>
  </si>
  <si>
    <t>201912</t>
  </si>
  <si>
    <t>202001</t>
  </si>
  <si>
    <t>202002</t>
  </si>
  <si>
    <t>202003</t>
  </si>
  <si>
    <t>202004</t>
  </si>
  <si>
    <t>202005</t>
  </si>
  <si>
    <t>202006</t>
  </si>
  <si>
    <t>202007</t>
  </si>
  <si>
    <t>202008</t>
  </si>
  <si>
    <t>202009</t>
  </si>
  <si>
    <t>202010</t>
  </si>
  <si>
    <t>202011</t>
  </si>
  <si>
    <t>202012</t>
  </si>
  <si>
    <t>202101</t>
  </si>
  <si>
    <t>202102</t>
  </si>
  <si>
    <t>202103</t>
  </si>
  <si>
    <t>202104</t>
  </si>
  <si>
    <t>Total</t>
  </si>
  <si>
    <t>PLASMOQUINE  CAP 200 MG ( 0794333001 )</t>
  </si>
  <si>
    <t>PLASMOQUINE  CAP 200 MG ( 0794333028 )</t>
  </si>
  <si>
    <t>PLASMOQUINE  CAP 200 MG ( 0794333036 )</t>
  </si>
  <si>
    <t>NIVAQUINE  TAB 200 MG ( 0747297010  )</t>
  </si>
  <si>
    <t>NIVAQUINE  TAB 200 MG ( 0747297029 )</t>
  </si>
  <si>
    <t>-</t>
  </si>
  <si>
    <t>MIRQUIN  SYR 50 MG/5ML ( 0878790004 )</t>
  </si>
  <si>
    <t>Selection Status:</t>
  </si>
  <si>
    <t>AtcDescriptionLevel5: Chloroquine</t>
  </si>
  <si>
    <t>AtcDescriptionLevel5: Colchicine</t>
  </si>
  <si>
    <t>ASPEN COLCHICINE DS  TAB 1 MG ( 0722289001 )</t>
  </si>
  <si>
    <t>COLCHICINE HOUDE  TAB 1 MG ( 0715298004 )</t>
  </si>
  <si>
    <t>COLCHICINE HOUDE  TAB 1 MG ( 0715298003 )</t>
  </si>
  <si>
    <t>ASPEN COLCHICINE  TAB 0.5 MG ( 0715271009 )</t>
  </si>
  <si>
    <t>ASPEN COLCHICINE  TAB 0.5 MG ( 0715271008  )</t>
  </si>
  <si>
    <t>RxOtc: OTC, Rx RANDVALUE</t>
  </si>
  <si>
    <t>RxOtc: OTC, Rx RAND VALUE</t>
  </si>
  <si>
    <t>RxOtc: OTC, Rx UNITS/SCRIPTS</t>
  </si>
  <si>
    <t>RxOtc: OTC, Rx  UNITS/SCRIPTS</t>
  </si>
  <si>
    <t>DARAMAL  SYR 37.5 MG/5ML/50ML ( 0799149004  )</t>
  </si>
  <si>
    <t>WHO ATC Classification</t>
  </si>
  <si>
    <t>P01</t>
  </si>
  <si>
    <t>P01BA01</t>
  </si>
  <si>
    <t>M04A</t>
  </si>
  <si>
    <t>M04AC01</t>
  </si>
  <si>
    <t>IVERMECTIN ALICE 6MG 10'S SECTION 21 (3002851)</t>
  </si>
  <si>
    <t>IVERMECTIN 3MG TAB 10</t>
  </si>
  <si>
    <t>IVERMECTIN 6MG TAB 10</t>
  </si>
  <si>
    <t>IVOMEC 1% COMBI S/C/P 50ML</t>
  </si>
  <si>
    <t>IVOMEC 1% INJECTION 1000ML</t>
  </si>
  <si>
    <t>IVOMEC COMBI C/S/P 50ML @</t>
  </si>
  <si>
    <t>IVOMEC INJ S/C/PIGS 50ML</t>
  </si>
  <si>
    <t>IVOMEC SCP INJ 50ML</t>
  </si>
  <si>
    <t>IVOMEC SUPER CATT&amp;SHEEP 50ML</t>
  </si>
  <si>
    <t>IVOMEC SUPER CATTL/SHEEP 200ML @</t>
  </si>
  <si>
    <t>IVOMEC SUPER CATTLE/SHEEP  50ML @</t>
  </si>
  <si>
    <t>IVOMEC SUPER INJECTION 1000ML</t>
  </si>
  <si>
    <t>IVERMECTIN 6 mg Tabs 10</t>
  </si>
  <si>
    <t>IVOMEC SUPER CATTL/SHEEP 500ML @</t>
  </si>
  <si>
    <t>IDEXIS IVERMECTIN 3MG TABS 10</t>
  </si>
  <si>
    <t>IDEXIS IVERMECTIN 6MG TABS 10</t>
  </si>
  <si>
    <t>ECOMECTIN 1% INJ 20ML</t>
  </si>
  <si>
    <t>ECOMECTIN 1% INJ 50ML</t>
  </si>
  <si>
    <t>ECOMECTIN 1% 50ML INJ</t>
  </si>
  <si>
    <t>CEVAMEC 1% INJ 500ML (IVERMECTIN)</t>
  </si>
  <si>
    <t>CEVAMEC 1% INJ 50ML (IVERMECTIN)</t>
  </si>
  <si>
    <t>ALICE IVERMECTIN 6MG 10</t>
  </si>
  <si>
    <t xml:space="preserve">Total </t>
  </si>
  <si>
    <t>Product</t>
  </si>
  <si>
    <t>IVERMECTIN 3mg tabs 10</t>
  </si>
  <si>
    <t>P</t>
  </si>
  <si>
    <t>NA</t>
  </si>
  <si>
    <t>Formulation:</t>
  </si>
  <si>
    <t>Ivermectin 1% 50 mL</t>
  </si>
  <si>
    <t>Ivermectin 1% 20 mL</t>
  </si>
  <si>
    <t>Ivermectin 1% 200 mL</t>
  </si>
  <si>
    <t>Ivermectin 1% 500 mL</t>
  </si>
  <si>
    <t>Ivermectin 1% 1000 mL</t>
  </si>
  <si>
    <t>IVOTAN 1% 1X50ML</t>
  </si>
  <si>
    <t>IVOTAN 1% 1X500ML</t>
  </si>
  <si>
    <t>IVOMEC GOLD INJ 3.15% 500ML @</t>
  </si>
  <si>
    <t>IVOMEC  GOLD INJ 3.15%  50ML</t>
  </si>
  <si>
    <t>IVOMEC GOLD INJ 3.15% 1000ML</t>
  </si>
  <si>
    <t>Ivermectin 3.15% 50 mL</t>
  </si>
  <si>
    <t>Ivermectin 3.15% 500 mL</t>
  </si>
  <si>
    <t>Ivermectin 3.15% 1000 mL</t>
  </si>
  <si>
    <t>Ivermectin 6 mg</t>
  </si>
  <si>
    <t>Ivermectin 3 mg</t>
  </si>
  <si>
    <t>Subcutaneous Injectable:</t>
  </si>
  <si>
    <t>Oral Tablet:</t>
  </si>
  <si>
    <t>MAT/Scripts per Year</t>
  </si>
  <si>
    <t>Overall Total</t>
  </si>
  <si>
    <t>Date:</t>
  </si>
  <si>
    <t>Total 1 mg tablet (OTC Rand Value)</t>
  </si>
  <si>
    <t>Total 0.5 mg tablet (OTC units/Scripts)</t>
  </si>
  <si>
    <t>Total 1 mg tablet (OTC units/Scripts)</t>
  </si>
  <si>
    <t>Total 0.5 mg tablet (OTC Rand Value)</t>
  </si>
  <si>
    <t>Rand value</t>
  </si>
  <si>
    <t>Units/Scripts</t>
  </si>
  <si>
    <t>Total  200 MG CAP (OTC Rand Value)</t>
  </si>
  <si>
    <t>Total  200 MG TAB (OTC Rand Value)</t>
  </si>
  <si>
    <t>Total  50 MG SYR (OTC Rand Value)</t>
  </si>
  <si>
    <t>Total  37.5 MG SYR (OTC Rand Value)</t>
  </si>
  <si>
    <t>Total  200 MG CAP (Units/Scripts)</t>
  </si>
  <si>
    <t>Total  200 MG TAB (Units/Scripts)</t>
  </si>
  <si>
    <t>Total  50 MG SYR (Units/Scripts)</t>
  </si>
  <si>
    <t>Total  37.5 MG SYR (Units/Scripts)</t>
  </si>
  <si>
    <t xml:space="preserve">Total Units/ Scripts </t>
  </si>
  <si>
    <t>Total Rand Value</t>
  </si>
  <si>
    <t>CAGR Units/Scripts 2019-2020</t>
  </si>
  <si>
    <t>CAGR Rand Value 2019-2020</t>
  </si>
  <si>
    <t>Ivermectin 12 mg</t>
  </si>
  <si>
    <t>Additional consumption data from Equity Pharma</t>
  </si>
  <si>
    <t>Oral Ivermectin 6 mg</t>
  </si>
  <si>
    <t>Oral Ivermetin 12 mg</t>
  </si>
  <si>
    <t>Total Injectable:</t>
  </si>
  <si>
    <t>Total Oral:</t>
  </si>
  <si>
    <t>P02CF01</t>
  </si>
  <si>
    <t>https://sanctr.samrc.ac.za/Search.aspx</t>
  </si>
  <si>
    <t>No</t>
  </si>
  <si>
    <t>Phase 3</t>
  </si>
  <si>
    <t>Randomised control trial</t>
  </si>
  <si>
    <t>SA only</t>
  </si>
  <si>
    <t>South Africa-no specific site mentioned</t>
  </si>
  <si>
    <t>Multiple candidate agents</t>
  </si>
  <si>
    <t>Not yet recruiting</t>
  </si>
  <si>
    <t>26/11/2020</t>
  </si>
  <si>
    <t>COVID-19 Multiple Agents and Modulators Unified Industry Members Trial (COMMUNITY)</t>
  </si>
  <si>
    <t>DOH-27-112020-8037</t>
  </si>
  <si>
    <t>Link</t>
  </si>
  <si>
    <t>Other IDs</t>
  </si>
  <si>
    <t>Result description</t>
  </si>
  <si>
    <t>Results available</t>
  </si>
  <si>
    <t>Phase</t>
  </si>
  <si>
    <t>Trial nature</t>
  </si>
  <si>
    <t>SA only / Global</t>
  </si>
  <si>
    <t>Institutions</t>
  </si>
  <si>
    <t>Drugs</t>
  </si>
  <si>
    <t>Status</t>
  </si>
  <si>
    <t>Termination date</t>
  </si>
  <si>
    <t>Recruit start date</t>
  </si>
  <si>
    <t>Registration date</t>
  </si>
  <si>
    <t>Trial name</t>
  </si>
  <si>
    <t>Trial ID</t>
  </si>
  <si>
    <t>Multiple agent trials</t>
  </si>
  <si>
    <t>None from local and international databases</t>
  </si>
  <si>
    <t>Ivermectin</t>
  </si>
  <si>
    <r>
      <t>https://ClinicalTrials.gov/show/NCT04322682</t>
    </r>
    <r>
      <rPr>
        <u/>
        <sz val="11"/>
        <color rgb="FF000000"/>
        <rFont val="Arial"/>
        <family val="2"/>
      </rPr>
      <t xml:space="preserve"> </t>
    </r>
  </si>
  <si>
    <t>MHIPS-2020-001|3R01HL146206-02S1</t>
  </si>
  <si>
    <t>Among non-hospitalized patients with COVID-19, colchicine reduces the composite rate of death or hospitalization. (COLCORONA ClinicalTrials.gov number: NCT04322682)</t>
  </si>
  <si>
    <t>https://doi.org/10.1101/2021.01.26.21250494 (pre-print)</t>
  </si>
  <si>
    <t>Randomised triple-blinded intervention</t>
  </si>
  <si>
    <t>USA ; Spain ; South Africa</t>
  </si>
  <si>
    <t>Tread Research, Tygerberg Hospital, Cape Town, South Africa</t>
  </si>
  <si>
    <t>Colchicine</t>
  </si>
  <si>
    <t>Complete</t>
  </si>
  <si>
    <t>21/01/2021</t>
  </si>
  <si>
    <t>23/03/2020</t>
  </si>
  <si>
    <t>26/03/2020</t>
  </si>
  <si>
    <t>Colchicine Coronavirus SARS-CoV2 Trial (COLCORONA) (COVID-19)</t>
  </si>
  <si>
    <t>NCT04322682</t>
  </si>
  <si>
    <t>https://ClinicalTrials.gov/show/NCT04360759</t>
  </si>
  <si>
    <t>None</t>
  </si>
  <si>
    <t>Randomised open-label intervention</t>
  </si>
  <si>
    <t>South Africa</t>
  </si>
  <si>
    <t>University of Cape Town</t>
  </si>
  <si>
    <t>Chloroquine ; Hydroxychloroquine</t>
  </si>
  <si>
    <t>Withdrawn</t>
  </si>
  <si>
    <t>18/08/2020</t>
  </si>
  <si>
    <t>24/04/2020</t>
  </si>
  <si>
    <t>Chloroquine Outpatient Treatment Evaluation for HIV-Covid-19 (CQOTE)</t>
  </si>
  <si>
    <t>NCT04360759</t>
  </si>
  <si>
    <t>Chloroquine / Hydroxychloroquine</t>
  </si>
  <si>
    <t>Results</t>
  </si>
  <si>
    <t>Completed</t>
  </si>
  <si>
    <t>W/T/S</t>
  </si>
  <si>
    <t>active/recruiting</t>
  </si>
  <si>
    <t>completed</t>
  </si>
  <si>
    <t>https://ClinicalTrials.gov/show/NCT04860284</t>
  </si>
  <si>
    <t>MAKRIF/DVCFA/016/20</t>
  </si>
  <si>
    <t>No Results Available</t>
  </si>
  <si>
    <t>Phase 2</t>
  </si>
  <si>
    <t>Global</t>
  </si>
  <si>
    <t>Namboole COVID-19 treatment unit, Kampala, Uganda</t>
  </si>
  <si>
    <t>Hydroxychloroquine</t>
  </si>
  <si>
    <t>Active, not recruiting</t>
  </si>
  <si>
    <t>Hydroxychloroquine for Treatment of Non-Severe COVID-19</t>
  </si>
  <si>
    <t>NCT04860284</t>
  </si>
  <si>
    <t>https://ClinicalTrials.gov/show/NCT04858633</t>
  </si>
  <si>
    <t>INT/IEC/2021/SPL456</t>
  </si>
  <si>
    <t>Randomised triple-blinded placebo-controlled intervention</t>
  </si>
  <si>
    <t>Post Graduate Institute of Medical Education and Research, Chandigarh, India</t>
  </si>
  <si>
    <t>Recruiting</t>
  </si>
  <si>
    <t>Hydroxychloroquine (HCQ) as Post Exposure Prophylaxis (PEP) for Prevention of COVID-19</t>
  </si>
  <si>
    <t>NCT04858633</t>
  </si>
  <si>
    <t>https://ClinicalTrials.gov/show/NCT04788355</t>
  </si>
  <si>
    <t>HA and A COVID 19</t>
  </si>
  <si>
    <t>Randomised double-blinded placebo-controlled intervention</t>
  </si>
  <si>
    <t>UnivÃ¡s, Pouso Alegre, Minas Gerais, Brazil</t>
  </si>
  <si>
    <t>Prevention of Complications (SARS-CoV-2): Clinical Study</t>
  </si>
  <si>
    <t>NCT04788355</t>
  </si>
  <si>
    <t>https://ClinicalTrials.gov/show/NCT04731051</t>
  </si>
  <si>
    <t>HYDR0121/CCO</t>
  </si>
  <si>
    <t>Phase 1|Phase 2</t>
  </si>
  <si>
    <t>Randomised open-label placebo-controlled intervention</t>
  </si>
  <si>
    <t>King Hussein Cancer Center, Amman, Jordan</t>
  </si>
  <si>
    <t>The Potential Use of Inhaled Hydroxychloroquine for the Treatment of COVID-19 in Cancer Patients</t>
  </si>
  <si>
    <t>NCT04731051</t>
  </si>
  <si>
    <t>https://ClinicalTrials.gov/show/NCT04715295</t>
  </si>
  <si>
    <t>CNO0032020</t>
  </si>
  <si>
    <t>Phase 4</t>
  </si>
  <si>
    <t>Yaounde Central Hospital, Yaounde, Centre, Cameroon</t>
  </si>
  <si>
    <t>Safety and Efficacy of Doxycycline and Rivaroxaban in COVID-19</t>
  </si>
  <si>
    <t>NCT04715295</t>
  </si>
  <si>
    <t>https://ClinicalTrials.gov/show/NCT04652648</t>
  </si>
  <si>
    <t>BM02332</t>
  </si>
  <si>
    <t>DOI: 10.1007/s10840-021-00989-x</t>
  </si>
  <si>
    <t>Has results</t>
  </si>
  <si>
    <t>Bryn Mawr Hospital, Bryn Mawr, Pennsylvania, United States|Paoli Hospital, Paoli, Pennsylvania, United States|Lankenau Medical Center, Wynnewood, Pennsylvania, United States</t>
  </si>
  <si>
    <t>Rapid Development and Implementation of a Remote ECG-monitored Prospective Randomized Clinical Trial During a Pandemic: Hydroxychloroquine Prophylaxis in COVID-19 Household Contacts</t>
  </si>
  <si>
    <t>NCT04652648</t>
  </si>
  <si>
    <t>https://ClinicalTrials.gov/show/NCT04627467</t>
  </si>
  <si>
    <t>FVL-1567</t>
  </si>
  <si>
    <t>Open-label intervention</t>
  </si>
  <si>
    <t>Fundacion Valle del Lili, Cali, Valle Del Cauca, Colombia</t>
  </si>
  <si>
    <t>Chloroquine</t>
  </si>
  <si>
    <t>Prevention With Chloroquine in Health Personnel Exposed to Infection With Coronavirus Disease 2019 (COVID-19) (TS-COVID)</t>
  </si>
  <si>
    <t>NCT04627467</t>
  </si>
  <si>
    <t>https://ClinicalTrials.gov/show/NCT04625218</t>
  </si>
  <si>
    <t>RC31/20/0155|2020-A01094-35</t>
  </si>
  <si>
    <t>Prospective observational study</t>
  </si>
  <si>
    <t>University Hospital of Toulouse, Toulouse, France</t>
  </si>
  <si>
    <t>Suspended</t>
  </si>
  <si>
    <t>Hydroxychloroquine for the Treatment of SARS-CoV2 (COVID 19) : Pharmacokinetic Study</t>
  </si>
  <si>
    <t>NCT04625218</t>
  </si>
  <si>
    <t>https://ClinicalTrials.gov/show/NCT04605588</t>
  </si>
  <si>
    <t>Pro2020001862</t>
  </si>
  <si>
    <t>Randomised quadruple-blinded placebo-controlled intervention</t>
  </si>
  <si>
    <t>Robert Wood Johnson Medical School, New Brunswick, New Jersey, United States</t>
  </si>
  <si>
    <t>Terminated</t>
  </si>
  <si>
    <t>A Triple Combination Antiviral Coronavirus Therapy (TriACT) for COVID-19</t>
  </si>
  <si>
    <t>NCT04605588</t>
  </si>
  <si>
    <t>https://ClinicalTrials.gov/show/NCT04597775</t>
  </si>
  <si>
    <t>APCC-19</t>
  </si>
  <si>
    <t>Phase 2|Phase 3</t>
  </si>
  <si>
    <t>Chemoprevention Clinical Trial of COVID-19: Hydroxychloroquine Post Exposure Prophylaxis</t>
  </si>
  <si>
    <t>NCT04597775</t>
  </si>
  <si>
    <t>https://ClinicalTrials.gov/show/NCT04590274</t>
  </si>
  <si>
    <t>CTP-HCQ-COVID19</t>
  </si>
  <si>
    <t>Phase 1</t>
  </si>
  <si>
    <t>Safety and Efficacy of Hydroxychloroquine for the Treatment &amp; Prevention of Coronavirus Disease 2019 (COVID-19) Caused by Severe Acute Respiratory Syndrome Coronavirus 2 (SARS-CoV-2)</t>
  </si>
  <si>
    <t>NCT04590274</t>
  </si>
  <si>
    <t>https://ClinicalTrials.gov/show/NCT04575558</t>
  </si>
  <si>
    <t>LACOG 0220</t>
  </si>
  <si>
    <t>Randomised double-blinded intervention</t>
  </si>
  <si>
    <t>NÃºcleo de Oncologia da Bahia - NOB, Salvador, BA, Brazil|OncoclÃ­nicas BH, Belo Horizonte, MG, Brazil|Centro OncolÃ³gico do TriÃ¢ngulo - COT, UberlÃ¢ndia, MG, Brazil|Multihemo, Recife, PE, Brazil|Oncoclinicas RJ, Rio De Janeiro, RJ, Brazil|Centro de Pesquisa em Oncologia PUCRS, Porto Alegre, RS, Brazil|Centro Paulista de Oncologia, SÃ£o Paulo, SP, Brazil</t>
  </si>
  <si>
    <t>HOPE: A Trial of Hydroxichloroquine Plus Azithromycin in High Risk COVID-19</t>
  </si>
  <si>
    <t>NCT04575558</t>
  </si>
  <si>
    <t>https://ClinicalTrials.gov/show/NCT04573153</t>
  </si>
  <si>
    <t>COVID-19-MCS</t>
  </si>
  <si>
    <t>University of Health Sciences Istanbul Ãœmraniye Training and Research Hospital, Istanbul, Turkey</t>
  </si>
  <si>
    <t>Metabolic Cofactor Supplementation and Hydroxychloroquine Combination in Covid-19 Patients</t>
  </si>
  <si>
    <t>NCT04573153</t>
  </si>
  <si>
    <t>https://ClinicalTrials.gov/show/NCT04554979</t>
  </si>
  <si>
    <t>Retrospective observational study</t>
  </si>
  <si>
    <t>Faculty of Medicine Cairo University, Cairo, Egypt</t>
  </si>
  <si>
    <t>COVID-19 Disease Duration and GIT Manifestations. A New Disease Severity Classification. An Egyptian Experience</t>
  </si>
  <si>
    <t>NCT04554979</t>
  </si>
  <si>
    <t>https://ClinicalTrials.gov/show/NCT04528927</t>
  </si>
  <si>
    <t>ECC2020-05</t>
  </si>
  <si>
    <t>Eshmoun Clinical Research Centre, Tunis, Tunisia</t>
  </si>
  <si>
    <t>Evaluation of the Efficacy and Safety of Treatments for Patients Hospitalized for COVID-19 Infection Without Signs of Acute Respiratory Failure, in Tunisia</t>
  </si>
  <si>
    <t>NCT04528927</t>
  </si>
  <si>
    <t>https://ClinicalTrials.gov/show/NCT04522466</t>
  </si>
  <si>
    <t>20CH065|2020-001281-11</t>
  </si>
  <si>
    <t>Groupement Hospitalier des Portes de Province, MontÃ©limar, France|Centre Hospitalier de Roanne, Roanne, France|CHU Saint-Etienne, Saint-Ã‰tienne, France|Clinique Mutualiste, Saint-Ã‰tienne, France</t>
  </si>
  <si>
    <t>Evaluation of the Pharmacokinetics and Pharmacodynamics of Hydroxychloroquine in COVID-19 Intensive Care Unit Patients</t>
  </si>
  <si>
    <t>NCT04522466</t>
  </si>
  <si>
    <t>https://ClinicalTrials.gov/show/NCT04502342</t>
  </si>
  <si>
    <t>RDIMFPG</t>
  </si>
  <si>
    <t>Donka; Kenien; Gbessia, Conakry, Guinea</t>
  </si>
  <si>
    <t>Enrolling by invitation</t>
  </si>
  <si>
    <t>Add on to Azythromycine, Phytomedicine and/or Antimalarial Drug vs Hydroxychloroquine in Uncomplicated COVID-19 Patients</t>
  </si>
  <si>
    <t>NCT04502342</t>
  </si>
  <si>
    <t>https://ClinicalTrials.gov/show/NCT04501965</t>
  </si>
  <si>
    <t>IRDPMAG</t>
  </si>
  <si>
    <t>Support Centers of Donka, Kenien and Gbessia, Conakry, Guinea</t>
  </si>
  <si>
    <t>Phytomedicines Versus Hydroxychloroquine as an Add on Therapy to Azythromycin in Asymptomatic Covid-19 Patients</t>
  </si>
  <si>
    <t>NCT04501965</t>
  </si>
  <si>
    <t>https://ClinicalTrials.gov/show/NCT04497519</t>
  </si>
  <si>
    <t>CARRIED-01</t>
  </si>
  <si>
    <t>University Medical Center Groningen, Groningen, Netherlands</t>
  </si>
  <si>
    <t>Local Tolerability and Pharmacokinetic Evaluation of Cyclops Dry Powder Hydroxychloroquine Inhalation in Healthy Volunteers</t>
  </si>
  <si>
    <t>NCT04497519</t>
  </si>
  <si>
    <t>https://ClinicalTrials.gov/show/NCT04491994</t>
  </si>
  <si>
    <t>Sultan Mehmood Kamran 2</t>
  </si>
  <si>
    <t>Has Results</t>
  </si>
  <si>
    <t>Pak Emirates Military Hospital, Rawalpindi, Punjab, Pakistan</t>
  </si>
  <si>
    <t>Clearing the Fog: Is Hydroxychloroquine Effective in Reducing COVID-19 Progression</t>
  </si>
  <si>
    <t>NCT04491994</t>
  </si>
  <si>
    <t>https://ClinicalTrials.gov/show/NCT04477083</t>
  </si>
  <si>
    <t>inhalable HCQ</t>
  </si>
  <si>
    <t>Not Applicable</t>
  </si>
  <si>
    <t>Randomised cross-over single-blinded intervention</t>
  </si>
  <si>
    <t>Mansoura University Hospital, Mansoura, Outside U.S./Canada, Egypt</t>
  </si>
  <si>
    <t>Development and Validation of "Ready-to-Use" Inhalable Forms of Hydroxychloroquine for Treatment of COVID-19</t>
  </si>
  <si>
    <t>NCT04477083</t>
  </si>
  <si>
    <t>https://ClinicalTrials.gov/show/NCT04466280</t>
  </si>
  <si>
    <t>IR.BMSU.REC.1399.086</t>
  </si>
  <si>
    <t>Mohammad Sadegh Bagheri Baghdasht, Tehran, Iran, Islamic Republic of</t>
  </si>
  <si>
    <t>Efficacy and Safety of Mucoadhesive Sustained Release, Mucodentol, in Comparison With Hydroxychloroquine to Prevent COVID-19</t>
  </si>
  <si>
    <t>NCT04466280</t>
  </si>
  <si>
    <t>https://ClinicalTrials.gov/show/NCT04466540</t>
  </si>
  <si>
    <t>30415320.8.1001.0070</t>
  </si>
  <si>
    <t>Centro de Pesquisas ClÃ­nicas Dr. Marco Mota HCOR, MaceiÃ³, Alagoas, Brazil|Hospital e ClÃ­nica SÃ£o Roque, IpiaÃº, Bahia, Brazil|ClÃ­nica Otorhinus, Salvador, Bahia, Brazil|Hospital da Bahia, Salvador, Bahia, Brazil|Hospital Santa Izabel, Salvador, Bahia, Brazil|Instituto CÃ¡rdio Pulmonar da Bahia, Salvador, Bahia, Brazil|Hospital SAMUR, VitÃ³ria Da Conquista, Bahia, Brazil|Hospital Maternidade SÃ£o Vicente de Paulo, Barbalha, CearÃ¡, Brazil|Hospital Unimed Cariri, Juazeiro Do Norte, CearÃ¡, Brazil|Unimed Sul Capixaba, Cachoeiro De Itapemirim, EspÃ­rito Santo, Brazil|Hospital das ClÃ­nicas Universidade Federal de GoiÃ¡s, GoiÃ¢nia, GoiÃ¡s, Brazil|Santa Casa de MisericÃ³rdia de Passos, Passos, Minas Agerais, Brazil|Hospital JÃºlia Kubitschek, Belo Horizonte, Minas Gerais, Brazil|Instituto da Pequenas MissionÃ¡rias de Maria Imaculada - Hospital Madre Teresa, Belo Horizonte, Minas Gerais, Brazil|Casa de Caridade de Carangola, Carangola, Minas Gerais, Brazil|Hospital Maternidade e Pronto Socorro Santa Lucia, PoÃ§os De Caldas, Minas Gerais, Brazil|Hospital da Unimed, SÃ£o JoÃ£o Del Rei, Minas Gerais, Brazil|Santa Casa de MisericÃ³rdia de SÃ£o JoÃ£o Del Rei, SÃ£o JoÃ£o Del Rei, Minas Gerais, Brazil|Hospital de ClÃ­nicas da Universidade Federal do Triangulo Mineiro, Uberaba, Minas Gerais, Brazil|Hospital de ClÃ­nicas da Universidade Federal de UberlÃ¢ndia, UberlÃ¢ndia, Minas Gerais, Brazil|Hospital do Rocio, Campo Largo, ParanÃ¡, Brazil|ClÃ­nica Clinilive, MaringÃ¡, ParanÃ¡, Brazil|Hospital UniversitÃ¡rio Regional de MaringÃ¡, MaringÃ¡, ParanÃ¡, Brazil|PROCAPE, Recife, Pernambuco, Brazil|Real Hospital PortuguÃªs de BeneficÃªncia em Pernambuco, Recife, Pernambuco, Brazil|SECRETARIA MUNICIPAL DE SAÃšDE DE SAIRÃ‰ (Unidade Mista OlÃ­lia MendonÃ§a Souto Maior), SairÃ©, Pernambuco, Brazil|Complexo Hospitalar de NiterÃ³i, NiterÃ³i, Rio De Janeiro, Brazil|Hospital Unimed Volta Redonda, Volta Redonda, Rio De Janeiro, Brazil|AssociaÃ§Ã£o Dr. Bartholomeu Tacchini, Bento GonÃ§alves, Rio Grande Do Sul, Brazil|Hospital SÃ£o Vicente de Paulo, Passo Fundo, Rio Grande Do Sul, Brazil|Hospital Moinhos de Vento, Porto Alegre, Rio Grande Do Sul, Brazil|Santa Casa de MisericÃ³rdia de Porto Alegre (ISCMPA), Porto Alegre, Rio Grande Do Sul, Brazil|Universidade Federal de Santa Maria, Santa Maria, Rio Grande Do Sul, Brazil|CEPEM Centro de Pesquisa de Medicina Tropical de RondÃ´nia, Porto Velho, RondÃ´nia, Brazil|Irmandade de MisericÃ³rdia Do Hospital Da Santa Casa de Monte Alto, Monte alto, Salto Alto, Brazil|Maestri e Kormann Consultoria Medico Cientifica, Blumenau, Santa Catarina, Brazil|Imigrantes Hospital e Maternidade, Brusque, Santa Catarina, Brazil|Hospital SÃ£o JosÃ©, CriciÃºma, Santa Catarina, Brazil|Hospital Regional Hans Dieter Schmidt, Joinville, Santa Catarina, Brazil|Santa Casa de Araras, Araras, SÃ£o Paulo, Brazil|Hospital de Amor, Barretos, SÃ£o Paulo, Brazil|Santa Casa de MisericÃ³rdia de Barretos, Barretos, SÃ£o Paulo, Brazil|Alphacor Cardiologia Clinica E DiagnÃ³stica LTDA, Barueri, SÃ£o Paulo, Brazil|Faculdade de Medicina de Botucatu, UNESP, Botucatu, SÃ£o Paulo, Brazil|Hospital Regional do Litoral Norte, Caraguatatuba, SÃ£o Paulo, Brazil|Hospital de CordeirÃ³polis, CordeirÃ³polis, SÃ£o Paulo, Brazil|Centro de Combate ao CoronavÃ­rus de Itapevi, Itapevi, SÃ£o Paulo, Brazil|Dux Medicina, JundiaÃ­, SÃ£o Paulo, Brazil|Hospital Carlos Fenando Malzoni, MatÃ£o, SÃ£o Paulo, Brazil|Centro de Atendimento Para O Enfrentamento A Covid-19 Da Prefeitura Municipal de Monte Altoprefeitura de Monte Alto, Monte alto, SÃ£o Paulo, Brazil|Faculdade de Medicina de RibeirÃ£o Preto, RibeirÃ£o Preto, SÃ£o Paulo, Brazil|Unimed RibeirÃ£o Preto, RibeirÃ£o Preto, SÃ£o Paulo, Brazil|Hospital Casa de SaÃºde de Santos, Santos, SÃ£o Paulo, Brazil|Kaiser ClÃ­nica e Hospital Dia, SÃ£o JosÃ© Do Rio Preto, SÃ£o Paulo, Brazil|Hospital Policlin, SÃ£o JosÃ© Dos Campos, SÃ£o Paulo, Brazil|Hospital Regional de SÃ£o JosÃ© dos Campos, SÃ£o JosÃ© Dos Campos, SÃ£o Paulo, Brazil|Santa Casa de MisericÃ³rdia de Votuporanga, Votuporanga, SÃ£o Paulo, Brazil|ESF Dr. JoÃ£o Paccola Primo, LenÃ§ois Paulista, Brazil|Cardioclinica da Ilha do Governador, Rio De Janeiro, Brazil|International Research Center - Hospital AlemÃ£o Oswaldo Cruz, SÃ£o Paulo, Brazil|Hospital do CoraÃ§Ã£o, SÃ£o Paulo, Brazil|Hospital Israelita Albert Einstein, SÃ£o Paulo, Brazil|Hospital Leforte, SÃ£o Paulo, Brazil|Hospital Moriah, SÃ£o Paulo, Brazil|Hospital Samaritano, SÃ£o Paulo, Brazil|Hospital Santa Paula, SÃ£o Paulo, Brazil|Hospital SÃ£o Camilo PompÃ©ia, SÃ£o Paulo, Brazil|Hospital SÃ£o Paulo - UNIFESP, SÃ£o Paulo, Brazil|Hospital SÃ­rio-LibanÃªs, SÃ£o Paulo, Brazil</t>
  </si>
  <si>
    <t>Randomized Placebo-controlled Trial of Hydroxychloroquine in Outpatient Cases With Coronavirus Disease 2019 (COVID-19)</t>
  </si>
  <si>
    <t>NCT04466540</t>
  </si>
  <si>
    <t>https://ClinicalTrials.gov/show/NCT04461353</t>
  </si>
  <si>
    <t>PUL-01</t>
  </si>
  <si>
    <t>The Rockefeller University, New York, New York, United States</t>
  </si>
  <si>
    <t>Hydroxychloroquine sulphate</t>
  </si>
  <si>
    <t>A Study to Evaluate the Safety, Tolerability and Pharmacokinetics of Orally Inhaled Aerosolized Hydroxychloroquine Sulfate in Healthy Adult Volunteers</t>
  </si>
  <si>
    <t>NCT04461353</t>
  </si>
  <si>
    <t>https://ClinicalTrials.gov/show/NCT04459702</t>
  </si>
  <si>
    <t>PRG-043</t>
  </si>
  <si>
    <t>ProgenaBiome, Ventura, California, United States</t>
  </si>
  <si>
    <t>A Study of Combination Therapies to Treat COVID-19 Infection</t>
  </si>
  <si>
    <t>NCT04459702</t>
  </si>
  <si>
    <t>https://ClinicalTrials.gov/show/NCT04458948</t>
  </si>
  <si>
    <t>20-156</t>
  </si>
  <si>
    <t>University of New Mexico Health Sciences Center, Albuquerque, New Mexico, United States</t>
  </si>
  <si>
    <t>Open Label Non-comparative Trial of the Combination of Hydroxychloroquine and Azithromycin in the Treatment of Hospitalized Patients</t>
  </si>
  <si>
    <t>NCT04458948</t>
  </si>
  <si>
    <t>https://ClinicalTrials.gov/show/NCT04452617</t>
  </si>
  <si>
    <t>REA-03-2020</t>
  </si>
  <si>
    <t>Institut Mutualiste Montsouris, Paris, France</t>
  </si>
  <si>
    <t>Safety of Short-term Hydroxychloroquine Plus Azithromycin Treatment in Critically Ill Patients With Severe COVID-19</t>
  </si>
  <si>
    <t>NCT04452617</t>
  </si>
  <si>
    <t>https://ClinicalTrials.gov/show/NCT04447534</t>
  </si>
  <si>
    <t>tanta zinc chloroquine</t>
  </si>
  <si>
    <t>DOI: 10.1007/s12011-020-02512-1</t>
  </si>
  <si>
    <t>Tanta university hospital, Assuit University, Ainshams University, Tanta, Egypt</t>
  </si>
  <si>
    <t>Zinc With Chloroquine/Hydroxychloroquine in Treatment of COVID-19</t>
  </si>
  <si>
    <t>NCT04447534</t>
  </si>
  <si>
    <t>https://ClinicalTrials.gov/show/NCT04443270</t>
  </si>
  <si>
    <t>Allocation: Non-Randomized|Intervention Model: Parallel Assignment|Masking: Single (Outcomes Assessor)|Primary Purpose: Prevention</t>
  </si>
  <si>
    <t>Centro MÃ©dico Nacional "20 de Noviembre", Mexico City, Benito JuÃ¡rez, Mexico</t>
  </si>
  <si>
    <t>Chloroquine phosphate</t>
  </si>
  <si>
    <t>Chloroquine Phosphate Prophylactic Use in Health Personnel Exposed to COVID-19 Patients</t>
  </si>
  <si>
    <t>NCT04443270</t>
  </si>
  <si>
    <t>https://ClinicalTrials.gov/show/NCT04443725</t>
  </si>
  <si>
    <t>CUKA-003</t>
  </si>
  <si>
    <t>Efficacy and Safety of Anti HCV Drugs in the Treatment of COVID-19</t>
  </si>
  <si>
    <t>NCT04443725</t>
  </si>
  <si>
    <t>https://ClinicalTrials.gov/show/NCT04441424</t>
  </si>
  <si>
    <t>CPT-COVID-19</t>
  </si>
  <si>
    <t>DOI: 10.1002/14651858.CD013600.pub4</t>
  </si>
  <si>
    <t>Akarkh Healt hdirectorate, Baghdad, Iraq</t>
  </si>
  <si>
    <t>Convalescent Plasma Therapy on Critically-ill Novel Coronavirus (COVID-19) Patients</t>
  </si>
  <si>
    <t>NCT04441424</t>
  </si>
  <si>
    <t>https://ClinicalTrials.gov/show/NCT04438837</t>
  </si>
  <si>
    <t>0193-20-RMB CTIL</t>
  </si>
  <si>
    <t>Rambam Health Care Campus, Haifa, Israel</t>
  </si>
  <si>
    <t>Hydroxychloroquine Post-Exposure Prophylaxis for Coronavirus Disease (COVID-19) Among Health-Care Workers</t>
  </si>
  <si>
    <t>NCT04438837</t>
  </si>
  <si>
    <t>https://ClinicalTrials.gov/show/NCT04437693</t>
  </si>
  <si>
    <t>MRC-02-20-442</t>
  </si>
  <si>
    <t>Randomised single-blinded intervention</t>
  </si>
  <si>
    <t>Post Exposure Prophylaxis in Healthcare Workers Exposed to COVID-19 Patients</t>
  </si>
  <si>
    <t>NCT04437693</t>
  </si>
  <si>
    <t>https://ClinicalTrials.gov/show/NCT04435808</t>
  </si>
  <si>
    <t>20-206</t>
  </si>
  <si>
    <t>Non-randomised open-label intervention</t>
  </si>
  <si>
    <t>Efficacy of Hydroxychloroquine Prophylaxis for Health Care Workers at High Risk for COVID-19</t>
  </si>
  <si>
    <t>NCT04435808</t>
  </si>
  <si>
    <t>https://ClinicalTrials.gov/show/NCT04429867</t>
  </si>
  <si>
    <t>Wellstar Kennestone Hospital, Marietta, Georgia, United States</t>
  </si>
  <si>
    <t>Hydroxychloroquine Use in Hospitalized Patients With COVID-19: Impact on Progression to Severe or Critical Disease</t>
  </si>
  <si>
    <t>NCT04429867</t>
  </si>
  <si>
    <t>https://ClinicalTrials.gov/show/NCT04428268</t>
  </si>
  <si>
    <t>IF20-00003</t>
  </si>
  <si>
    <t>Hospital Universitario JosÃ© E. Gonzalez, Monterrey, Nuevo Leon, Mexico</t>
  </si>
  <si>
    <t>Chloroquine + Losartan Compared to Chloroquine Alone for the Treatment of COVID-19 Pneumonia</t>
  </si>
  <si>
    <t>NCT04428268</t>
  </si>
  <si>
    <t>https://ClinicalTrials.gov/show/NCT04421664</t>
  </si>
  <si>
    <t>2020-6549</t>
  </si>
  <si>
    <t>University of Minnesota, Minneapolis, Minnesota, United States|University of Alberta, Edmonton, Alberta, Canada|University of British Columbia, Vancouver, British Columbia, Canada|University of Manitoba, Winnipeg, Manitoba, Canada|Eastern Health, Saint John's, Newfoundland and Labrador, Canada|McMaster University, Hamilton, Ontario, Canada|Lawson Health Research Institute, London, Ontario, Canada|Research Institute of the McGill University Health Centre, MontrÃ©al, Quebec, Canada</t>
  </si>
  <si>
    <t>Preemptive Therapy for SARS-Coronavirus-2 (COVID-19 PEP Canada)</t>
  </si>
  <si>
    <t>NCT04421664</t>
  </si>
  <si>
    <t>https://ClinicalTrials.gov/show/NCT04420247</t>
  </si>
  <si>
    <t>CLOROTRIAL</t>
  </si>
  <si>
    <t>DOI: 10.1038/s41598-021-88509-9</t>
  </si>
  <si>
    <t>Centro de Estudos e Pesquisa em Emergencias Clinicas e Terapia Intensiva, Curitiba, Parana, Brazil</t>
  </si>
  <si>
    <t>Hydroxychloroquine; chloroquine</t>
  </si>
  <si>
    <t>Efficacy of Chloroquine or Hydroxychloroquine in Treating Pneumonia Caused by SARS-Cov-2 - COVID-19</t>
  </si>
  <si>
    <t>NCT04420247</t>
  </si>
  <si>
    <t>https://ClinicalTrials.gov/show/NCT04414241</t>
  </si>
  <si>
    <t>202087|20923</t>
  </si>
  <si>
    <t>Centro MÃ©dico Naval "Cirujano Mayor Santiago TÃ¡vara", Callao, Peru|Hospital Nacional HipÃ³lito Unanue, Lima, Peru|Hospital Nacional Arzobispo Loayza, Lima, Peru|Hospital Cayetano Heredia, Lima, Peru</t>
  </si>
  <si>
    <t>Hydroxychloroquine to Prevent SARS-CoV-2 Infection</t>
  </si>
  <si>
    <t>NCT04414241</t>
  </si>
  <si>
    <t>https://ClinicalTrials.gov/show/NCT04411433</t>
  </si>
  <si>
    <t>COVID-19-FAV</t>
  </si>
  <si>
    <t>Hacettepe University, School of Medicine, Ankara, Turkey</t>
  </si>
  <si>
    <t>Efficacy and Safety of Hydroxychloroquine and Favipiravir in the Treatment of Mild to Moderate COVID-19</t>
  </si>
  <si>
    <t>NCT04411433</t>
  </si>
  <si>
    <t>https://ClinicalTrials.gov/show/NCT04410562</t>
  </si>
  <si>
    <t>2020-001587-29</t>
  </si>
  <si>
    <t>Hospital General de Segovia, Segovia, Cartilla Y LeÃ³n, Spain|Hospital del Mar, Barcelona, Catalunya, Spain|Hospital ClÃ­nic de Barcelona, Barcelona, Catalunya, Spain|Hospital de la Sant Creu i Sant Pau, Barcelona, Catalunya, Spain|Hospital Sant Joan de DÃ©u, Esplugues De Llobregat, Catalunya, Spain|Hospital Universitario FundaciÃ³n AlcorcÃ³n, AlcorcÃ³n, Madrid, Spain|HM Puerta del Sur, MÃ³stoles, Madrid, Spain|Hospital Universitario de TorrejÃ³n, TorrejÃ³n De Ardoz, Madrid, Spain|Hospital Universitario Infanta Leonor, Madrid, Spain</t>
  </si>
  <si>
    <t>Hydroxychloroquine Efficacy and Safety in Preventing SARS-CoV-2 Infection and COVID-19 Disease Severity During Pregnancy and Postpartum</t>
  </si>
  <si>
    <t>NCT04410562</t>
  </si>
  <si>
    <t>https://ClinicalTrials.gov/show/NCT04408456</t>
  </si>
  <si>
    <t>IEC-04/2020-1624</t>
  </si>
  <si>
    <t>Non-randomised open-label prevention</t>
  </si>
  <si>
    <t>Post Graduate Institute of Medical Education and Research (PGIMER), Chandigarh, India|Post Graduate Institute of Medical Education and Research, Chandigarh, India</t>
  </si>
  <si>
    <t>Efficacy of Hydroxychloroquine (HCQ) as Post Exposure Prophylaxis (PEP) for Prevention of COVID-19</t>
  </si>
  <si>
    <t>NCT04408456</t>
  </si>
  <si>
    <t>https://ClinicalTrials.gov/show/NCT04405921</t>
  </si>
  <si>
    <t>PACTT</t>
  </si>
  <si>
    <t>University Hospital Farhat Hached, Sousse, Tunisia</t>
  </si>
  <si>
    <t>Hydroxychloroquine, Azithromycin in the Treatment of Covid-19</t>
  </si>
  <si>
    <t>NCT04405921</t>
  </si>
  <si>
    <t>https://ClinicalTrials.gov/show/NCT04403100</t>
  </si>
  <si>
    <t>COVID19_AMB_Brasil</t>
  </si>
  <si>
    <t>DOI: 10.1001/jamanetworkopen.2021.6468</t>
  </si>
  <si>
    <t>CARDRESEARCH - Cardiologia Assistencial e de Pesquisa, Belo Horizonte, Minas Gerais, Brazil|Pontificia Universidade Catolica de Minas Gerais, Belo Horizonte, Minas Gerais, Brazil|Fundo Municipal de SaÃºde de Betim, Betim, Minas Gerais, Brazil|Universidade Federal de Ouro Preto, Ouro Preto, Minas Gerais, Brazil</t>
  </si>
  <si>
    <t>Hydroxychloroquine and Lopinavir/ Ritonavir to Improve the Health of People With COVID-19: "The Hope Coalition - 1"</t>
  </si>
  <si>
    <t>NCT04403100</t>
  </si>
  <si>
    <t>https://ClinicalTrials.gov/show/NCT04400019</t>
  </si>
  <si>
    <t>COV20/00565</t>
  </si>
  <si>
    <t>Prevention of COVID19 Infection in Nursing Homes by Chemoprophylaxis With Hydroxychloroquine (PREVICHARM)</t>
  </si>
  <si>
    <t>NCT04400019</t>
  </si>
  <si>
    <t>https://ClinicalTrials.gov/show/NCT04397328</t>
  </si>
  <si>
    <t>COVID-19 PEP- High-risk Individuals in Long-term and Specialized Care - Canada</t>
  </si>
  <si>
    <t>NCT04397328</t>
  </si>
  <si>
    <t>https://ClinicalTrials.gov/show/NCT04395768</t>
  </si>
  <si>
    <t>Alliance-COVID19</t>
  </si>
  <si>
    <t>National Institute of Integrative Medicine, Melbourne, Victoria, Australia</t>
  </si>
  <si>
    <t>International ALLIANCE Study of Therapies to Prevent Progression of COVID-19</t>
  </si>
  <si>
    <t>NCT04395768</t>
  </si>
  <si>
    <t>https://ClinicalTrials.gov/show/NCT04392973</t>
  </si>
  <si>
    <t>RC20/174</t>
  </si>
  <si>
    <t>King Abdulaziz Hospital - Al Ahsa, Hasa, Eastern Region, Saudi Arabia|AlMadina General Hospital, Al MadÄ«nah, Saudi Arabia|Al-Qatif Central Hospital, Al-Qatif, Saudi Arabia|Imam Abdulrahman Al Faisal Hospital - Dammam, Dammam, Saudi Arabia|King Abdulaziz Medical City, Jeddah, Saudi Arabia|King Abdulaziz Hospital - Makkah, Mecca, Saudi Arabia|King Abdulaziz Medical City, National Guard Health Affairs, Riyadh, Saudi Arabia|Imam Abdulrahman Alfaisal Hospital, Riyadh, Saudi Arabia</t>
  </si>
  <si>
    <t>FAvipiravir and HydroxyChloroquine Combination Therapy</t>
  </si>
  <si>
    <t>NCT04392973</t>
  </si>
  <si>
    <t>https://ClinicalTrials.gov/show/NCT04394442</t>
  </si>
  <si>
    <t>SNH1352020</t>
  </si>
  <si>
    <t>SNH, Mecca, Saudi Arabia</t>
  </si>
  <si>
    <t>Hydroxychloroquine in COVID-19 Patients</t>
  </si>
  <si>
    <t>NCT04394442</t>
  </si>
  <si>
    <t>https://ClinicalTrials.gov/show/NCT04392128</t>
  </si>
  <si>
    <t>2020-005|2020-002002-45</t>
  </si>
  <si>
    <t>Institut de CancÃ©rologie Strasbourg Europe, Strasbourg, France</t>
  </si>
  <si>
    <t>Study Evaluating the Efficacy of Hydroxychloroquine and Azithromycine in Patients With COVID-19 and Hematological Malignancies (HYACINTHE)</t>
  </si>
  <si>
    <t>NCT04392128</t>
  </si>
  <si>
    <t>https://ClinicalTrials.gov/show/NCT04389320</t>
  </si>
  <si>
    <t>covid 19 in RA</t>
  </si>
  <si>
    <t>Cross-sectional observation</t>
  </si>
  <si>
    <t>Manal Hassanien, Assiut, Yes, Egypt</t>
  </si>
  <si>
    <t>Antimalarial and Covid 19 in Rheumatoid Arthritis</t>
  </si>
  <si>
    <t>NCT04389320</t>
  </si>
  <si>
    <t>https://ClinicalTrials.gov/show/NCT04390061</t>
  </si>
  <si>
    <t>2020-002035-30</t>
  </si>
  <si>
    <t>TOFAcitinib Plus Hydroxycloroquine vs Hydroxycloroquine in Patients With COVID-19 Interstitial Pneumonia</t>
  </si>
  <si>
    <t>NCT04390061</t>
  </si>
  <si>
    <t>https://ClinicalTrials.gov/show/NCT04389359</t>
  </si>
  <si>
    <t>A095590</t>
  </si>
  <si>
    <t>PROphylaxis for paTiEnts at Risk of COVID-19 infecTion</t>
  </si>
  <si>
    <t>NCT04389359</t>
  </si>
  <si>
    <t>https://ClinicalTrials.gov/show/NCT04387760</t>
  </si>
  <si>
    <t>40 / 07-May-2020</t>
  </si>
  <si>
    <t>Royal College of Surgeons in Ireland - Bahrain, Manama, Bahrain</t>
  </si>
  <si>
    <t>Favipiravir vs Hydroxychloroquine vs Control in COVID -19</t>
  </si>
  <si>
    <t>NCT04387760</t>
  </si>
  <si>
    <t>https://ClinicalTrials.gov/show/NCT04386070</t>
  </si>
  <si>
    <t>RG_20-029 COVID-19|2020-001448-24</t>
  </si>
  <si>
    <t>Preventing Pulmonary Complications in Surgical Patients at Risk of COVID-19</t>
  </si>
  <si>
    <t>NCT04386070</t>
  </si>
  <si>
    <t>https://ClinicalTrials.gov/show/NCT04384380</t>
  </si>
  <si>
    <t>TYGH109014</t>
  </si>
  <si>
    <t>Taoyuan General Hospital, Ministry of Health and Welfare, Taoyuan City, Taiwan</t>
  </si>
  <si>
    <t>Efficacy and Tolerability of Hydroxychloroquine in Adult Patients With COVID-19</t>
  </si>
  <si>
    <t>NCT04384380</t>
  </si>
  <si>
    <t>https://ClinicalTrials.gov/show/NCT04385264</t>
  </si>
  <si>
    <t>Unisante</t>
  </si>
  <si>
    <t>Randomised quadruple-blinded intervention</t>
  </si>
  <si>
    <t>UnisantÃ©, Lausanne, Vaud, Switzerland</t>
  </si>
  <si>
    <t>#StayHome: Early Hydroxychloroquine to Reduce Secondary Hospitalisation and Household Transmission in COVID-19</t>
  </si>
  <si>
    <t>NCT04385264</t>
  </si>
  <si>
    <t>https://ClinicalTrials.gov/show/NCT04381988</t>
  </si>
  <si>
    <t>20-176</t>
  </si>
  <si>
    <t>Memoral Sloan Kettering Basking Ridge (All Protocol Activities), Basking Ridge, New Jersey, United States|Memoral Sloan Kettering Monmouth (All protocol activities), Middletown, New Jersey, United States|Memorial Sloan Kettering Bergen (All protocol Activities), Montvale, New Jersey, United States|Memorial Sloan Kettering Commack (All Protocol Activities), Commack, New York, United States|Memoral Sloan Kettering Westchester (All protocol activities), Harrison, New York, United States|Memorial Sloan Kettering Cancer Center (All Protocol Activities), New York, New York, United States|Memorial Sloan Kettering Nassau (All Protocol Activities), Uniondale, New York, United States</t>
  </si>
  <si>
    <t>A Study of Hydroxychloroquine vs Placebo to Prevent COVID-19 Infection in Patients Receiving Radiotherapy</t>
  </si>
  <si>
    <t>NCT04381988</t>
  </si>
  <si>
    <t>https://ClinicalTrials.gov/show/NCT04382625</t>
  </si>
  <si>
    <t>Kootenai Health, Coeur d'Alene, Idaho, United States</t>
  </si>
  <si>
    <t>Hydroxychloroquine in SARS-CoV-2 (COVID-19) Pneumonia Trial</t>
  </si>
  <si>
    <t>NCT04382625</t>
  </si>
  <si>
    <t>https://ClinicalTrials.gov/show/NCT04379492</t>
  </si>
  <si>
    <t>20-187</t>
  </si>
  <si>
    <t>Memorial Sloan - Kettering Cancer Center, New York, New York, United States</t>
  </si>
  <si>
    <t>A Study of Hydroxycholoroquine Compared to Placebo as Treatment for People With COVID-19</t>
  </si>
  <si>
    <t>NCT04379492</t>
  </si>
  <si>
    <t>https://ClinicalTrials.gov/show/NCT04376814</t>
  </si>
  <si>
    <t>IR.BMSU.REC.1399.017</t>
  </si>
  <si>
    <t>Favipiravir Plus Hydroxychloroquine and Lopinavir/Ritonavir Plus Hydroxychloroquine in COVID-19</t>
  </si>
  <si>
    <t>NCT04376814</t>
  </si>
  <si>
    <t>https://ClinicalTrials.gov/show/NCT04377646</t>
  </si>
  <si>
    <t>UR17DN02-001|TN2020-NAT-INS-38</t>
  </si>
  <si>
    <t>Military Hospital of Tunis, Tunis, Tunisia</t>
  </si>
  <si>
    <t>A Study of Hydroxychloroquine and Zinc in the Prevention of COVID-19 Infection in Military Healthcare Workers</t>
  </si>
  <si>
    <t>NCT04377646</t>
  </si>
  <si>
    <t>https://ClinicalTrials.gov/show/NCT04374942</t>
  </si>
  <si>
    <t>HEROs Protocol 1.5|ISRCTN14326006</t>
  </si>
  <si>
    <t>University Health Network, Toronto, Ontario, Canada</t>
  </si>
  <si>
    <t>Does Hydroxychloroquine Before &amp; During Patient Exposure Protect Healthcare Workers From Coronavirus?</t>
  </si>
  <si>
    <t>NCT04374942</t>
  </si>
  <si>
    <t>https://ClinicalTrials.gov/show/NCT04374552</t>
  </si>
  <si>
    <t>Pro2020000872</t>
  </si>
  <si>
    <t>Robert Wood Johnson University Hospital, New Brunswick, New Jersey, United States</t>
  </si>
  <si>
    <t>Asymptomatic COVID-19 Trial</t>
  </si>
  <si>
    <t>NCT04374552</t>
  </si>
  <si>
    <t>https://ClinicalTrials.gov/show/NCT04374903</t>
  </si>
  <si>
    <t>20 KHCC 74</t>
  </si>
  <si>
    <t>Hydroxychloroquine in Combination With Azithromycin or Sirolimus for Treating COVID-19 Patients</t>
  </si>
  <si>
    <t>NCT04374903</t>
  </si>
  <si>
    <t>https://ClinicalTrials.gov/show/NCT04373044</t>
  </si>
  <si>
    <t>0S-20-3|NCI-2020-02685|P30CA014089</t>
  </si>
  <si>
    <t>Los Angeles County-USC Medical Center, Los Angeles, California, United States|USC / Norris Comprehensive Cancer Center, Los Angeles, California, United States</t>
  </si>
  <si>
    <t>Baricitinib, Placebo and Antiviral Therapy for the Treatment of Patients With Moderate and Severe COVID-19</t>
  </si>
  <si>
    <t>NCT04373044</t>
  </si>
  <si>
    <t>https://ClinicalTrials.gov/show/NCT04371523</t>
  </si>
  <si>
    <t>St. Joseph's Healthcare Hamilton, Hamilton, Ontario, Canada</t>
  </si>
  <si>
    <t>Apo-Hydroxychloroquine</t>
  </si>
  <si>
    <t>Hydroxychloroquine to Prevent COVID-19 Disease Amongst Healthcare Workers</t>
  </si>
  <si>
    <t>NCT04371523</t>
  </si>
  <si>
    <t>https://ClinicalTrials.gov/show/NCT04372082</t>
  </si>
  <si>
    <t>2020_40|2020-002188-72</t>
  </si>
  <si>
    <t>Randomised single-masked intervention</t>
  </si>
  <si>
    <t>Hydroxychloroquine or Diltiazem-Niclosamide for the Treatment of COVID-19</t>
  </si>
  <si>
    <t>NCT04372082</t>
  </si>
  <si>
    <t>https://ClinicalTrials.gov/show/NCT04371406</t>
  </si>
  <si>
    <t>APHP200447|2020-001702-35</t>
  </si>
  <si>
    <t>Efficacy of Azithromycin-associated Hydroxychloroquine Therapy Given in General Practice in Early-stage Disease in COVID-19 Patients</t>
  </si>
  <si>
    <t>NCT04371406</t>
  </si>
  <si>
    <t>https://ClinicalTrials.gov/show/NCT04371926</t>
  </si>
  <si>
    <t>TCAI_PREVENT</t>
  </si>
  <si>
    <t>Prophylactic Benefit of Hydroxychloroquine in COVID-19 Cases With Mild to Moderate Symptoms and in Healthcare Workers With High Exposure Risk</t>
  </si>
  <si>
    <t>NCT04371926</t>
  </si>
  <si>
    <t>https://ClinicalTrials.gov/show/NCT04370782</t>
  </si>
  <si>
    <t>20-21</t>
  </si>
  <si>
    <t>St Francis Hospital, Roslyn, New York, United States</t>
  </si>
  <si>
    <t>Hydroxychloroquine and Zinc With Either Azithromycin or Doxycycline for Treatment of COVID-19 in Outpatient Setting</t>
  </si>
  <si>
    <t>NCT04370782</t>
  </si>
  <si>
    <t>https://ClinicalTrials.gov/show/NCT04372017</t>
  </si>
  <si>
    <t>PEPCOH</t>
  </si>
  <si>
    <t>Sanford Health, Sioux Falls, South Dakota, United States</t>
  </si>
  <si>
    <t>Hydroxychloroquine as Post-Exposure Prophylaxis Against COVID-19 Infection</t>
  </si>
  <si>
    <t>NCT04372017</t>
  </si>
  <si>
    <t>https://ClinicalTrials.gov/show/NCT04370015</t>
  </si>
  <si>
    <t>Hydroxychloroquine Chemoprophylaxis for COVID-19 Infection in High-risk Healthcare Workers.</t>
  </si>
  <si>
    <t>NCT04370015</t>
  </si>
  <si>
    <t>https://ClinicalTrials.gov/show/NCT04369742</t>
  </si>
  <si>
    <t>20-00463</t>
  </si>
  <si>
    <t>State University of New York (SUNY) Downstate Medical Center, Brooklyn, New York, United States|NYU Langone Health, New York, New York, United States</t>
  </si>
  <si>
    <t>Treating COVID-19 With Hydroxychloroquine (TEACH)</t>
  </si>
  <si>
    <t>NCT04369742</t>
  </si>
  <si>
    <t>https://ClinicalTrials.gov/show/NCT04368351</t>
  </si>
  <si>
    <t>DPHID-UniRoma05</t>
  </si>
  <si>
    <t>Department of Public Heath and Infectious Diseases. University of Rome "Sapienza" (Italy), Rome, Italy</t>
  </si>
  <si>
    <t>Bacteriotherapy in the Treatment of COVID-19</t>
  </si>
  <si>
    <t>NCT04368351</t>
  </si>
  <si>
    <t>https://ClinicalTrials.gov/show/NCT04365582</t>
  </si>
  <si>
    <t>OUTCOV</t>
  </si>
  <si>
    <t>OUTpatient Treatment of COVID-19 in Patients With Risk Factor for Poor Outcome</t>
  </si>
  <si>
    <t>NCT04365582</t>
  </si>
  <si>
    <t>https://ClinicalTrials.gov/show/NCT04365231</t>
  </si>
  <si>
    <t>HASCOPT2020</t>
  </si>
  <si>
    <t>Hydroxychloroquine Azithromycin COVID-19 Pregnancy Trial</t>
  </si>
  <si>
    <t>NCT04365231</t>
  </si>
  <si>
    <t>https://ClinicalTrials.gov/show/NCT04364815</t>
  </si>
  <si>
    <t>RGAO-2020-0339</t>
  </si>
  <si>
    <t>Philippine General Hospital - University of the Philippines Manila, Manila, Philippines</t>
  </si>
  <si>
    <t>The University of the Philippines Hydroxychloroquine PEP Against COVID-19 Trial</t>
  </si>
  <si>
    <t>NCT04364815</t>
  </si>
  <si>
    <t>https://ClinicalTrials.gov/show/NCT04363827</t>
  </si>
  <si>
    <t>IRST100.47</t>
  </si>
  <si>
    <t>Irst Irccs, Meldola, FC, Italy</t>
  </si>
  <si>
    <t>Protect: Study With Hydroxychloroquine for Prevention and Early Phase Treatment of Coronavirus Disease (COVID-19)</t>
  </si>
  <si>
    <t>NCT04363827</t>
  </si>
  <si>
    <t>https://ClinicalTrials.gov/show/NCT04363203</t>
  </si>
  <si>
    <t>20-30517</t>
  </si>
  <si>
    <t>San Francisco VA, San Francisco, California, United States</t>
  </si>
  <si>
    <t>VA Remote and Equitable Access to COVID-19 Healthcare Delivery (VA-REACH TRIAL)</t>
  </si>
  <si>
    <t>NCT04363203</t>
  </si>
  <si>
    <t>https://ClinicalTrials.gov/show/NCT04363450</t>
  </si>
  <si>
    <t>LSU NO HSC IRB 20-050</t>
  </si>
  <si>
    <t>Lafayette General Medical Center, Lafayette, Louisiana, United States|University Hospital and Clinics, Lafayette, Louisiana, United States</t>
  </si>
  <si>
    <t>Hydroxychloroquine as Prophylaxis for COVID-19 in Healthcare Workers (HCQPreP)</t>
  </si>
  <si>
    <t>NCT04363450</t>
  </si>
  <si>
    <t>https://ClinicalTrials.gov/show/NCT04363866</t>
  </si>
  <si>
    <t>STUDY00021303</t>
  </si>
  <si>
    <t>Oregon Health and Science University, Portland, Oregon, United States</t>
  </si>
  <si>
    <t>Assessing Hydroxychloroquine in Patients With SARS-CoV-2 (COVID-19)</t>
  </si>
  <si>
    <t>NCT04363866</t>
  </si>
  <si>
    <t>https://ClinicalTrials.gov/show/NCT04359615</t>
  </si>
  <si>
    <t>Favipiravir in COVID-19</t>
  </si>
  <si>
    <t>Randomised triple-masked intervention</t>
  </si>
  <si>
    <t>Shahid Modarres Hospital, Shahid Beheshti University of Medical Sciences and Health Services, Tehran, Iran, Islamic Republic of</t>
  </si>
  <si>
    <t>Favipiravir in Hospitalized COVID-19 Patients</t>
  </si>
  <si>
    <t>NCT04359615</t>
  </si>
  <si>
    <t>https://ClinicalTrials.gov/show/NCT04361461</t>
  </si>
  <si>
    <t>APS000/2020</t>
  </si>
  <si>
    <t>Apsen FarmacÃªutica S.A., SÃ£o Paulo, Brazil</t>
  </si>
  <si>
    <t>Use of Hydroxychloroquine Alone or Associated for Inpatients With SARS-CoV2 Virus (COVID-19)</t>
  </si>
  <si>
    <t>NCT04361461</t>
  </si>
  <si>
    <t>HIV-COVID-19 CQOTE</t>
  </si>
  <si>
    <t>Khayelitsha Hospital, Cape Town, Western Cape, South Africa|Groote Schuur Hospital, Cape Town, Western Cape, South Africa</t>
  </si>
  <si>
    <t>Chloroquine Outpatient Treatment Evaluation for HIV-Covid-19</t>
  </si>
  <si>
    <t>https://ClinicalTrials.gov/show/NCT04359537</t>
  </si>
  <si>
    <t>F.1-1/2015/ERB/SZABMU/549</t>
  </si>
  <si>
    <t>Randomised single-blinded placebo-controlled intervention</t>
  </si>
  <si>
    <t>Shaheed Zulfiaqar Ali Bhutto Medical University, Islamabad, Federal Capital, Pakistan</t>
  </si>
  <si>
    <t>Efficacy of Various Doses of Hydroxychloroquine in Pre-Exposure Prophylaxis for COVID 19</t>
  </si>
  <si>
    <t>NCT04359537</t>
  </si>
  <si>
    <t>https://ClinicalTrials.gov/show/NCT04359316</t>
  </si>
  <si>
    <t>Azithromycin in COVID-19</t>
  </si>
  <si>
    <t>Azithromycin in Hospitalized COVID-19 Patients</t>
  </si>
  <si>
    <t>NCT04359316</t>
  </si>
  <si>
    <t>https://ClinicalTrials.gov/show/NCT04359953</t>
  </si>
  <si>
    <t>CHU de Strasbourg, Strasbourg, France</t>
  </si>
  <si>
    <t>Efficacy of Hydroxychloroquine, Telmisartan and Azithromycin on the Survival of Hospitalized Elderly Patients With COVID-19</t>
  </si>
  <si>
    <t>NCT04359953</t>
  </si>
  <si>
    <t>https://ClinicalTrials.gov/show/NCT04362332</t>
  </si>
  <si>
    <t>NL73529.041.20 versie 3</t>
  </si>
  <si>
    <t>UMCU, Utrecht, Netherlands</t>
  </si>
  <si>
    <t>Hydroxychloroquine ; chloroquine</t>
  </si>
  <si>
    <t>Chloroquine, Hydroxychloroquine or Only Supportive Care in Patients AdmItted With Moderate to Severe COVID-19</t>
  </si>
  <si>
    <t>NCT04362332</t>
  </si>
  <si>
    <t>https://ClinicalTrials.gov/show/NCT04361318</t>
  </si>
  <si>
    <t>HCQ/NTZ</t>
  </si>
  <si>
    <t>Hydroxychloroquine and Nitazoxanide Combination Therapy for COVID-19</t>
  </si>
  <si>
    <t>NCT04361318</t>
  </si>
  <si>
    <t>https://ClinicalTrials.gov/show/NCT04358081</t>
  </si>
  <si>
    <t>CJWT629A12301</t>
  </si>
  <si>
    <t>Novartis Investigative Site, Fullerton, California, United States|Novartis Investigative Site, Los Angeles, California, United States|Novartis Investigative Site, Chicago, Illinois, United States|Novartis Investigative Site, Baton Rouge, Louisiana, United States|Novartis Investigative Site, Baltimore, Maryland, United States|Novartis Investigative Site, Chapel Hill, North Carolina, United States|Novartis Investigative Site, Seattle, Washington, United States</t>
  </si>
  <si>
    <t>Hydroxychloroquine Monotherapy and in Combination With Azithromycin in Patients With Moderate and Severe COVID-19 Disease</t>
  </si>
  <si>
    <t>NCT04358081</t>
  </si>
  <si>
    <t>https://ClinicalTrials.gov/show/NCT04358068</t>
  </si>
  <si>
    <t>ACTG A5395|38720</t>
  </si>
  <si>
    <t>Alabama CRS, Birmingham, Alabama, United States|UCSD Antiviral Research Center CRS, San Diego, California, United States|Harbor-UCLA CRS, Torrance, California, United States|Whitman-Walker Health CRS, Washington, District of Columbia, United States|Northwestern University CRS, Chicago, Illinois, United States|Rush University CRS, Chicago, Illinois, United States|Greensboro CRS, Greensboro, North Carolina, United States|Cincinnati Clinical Research Site, Cincinnati, Ohio, United States|University of Pittsburgh CRS, Pittsburgh, Pennsylvania, United States|Trinity Health and Wellness Center CRS, Dallas, Texas, United States|University of Washington AIDS CRS, Seattle, Washington, United States</t>
  </si>
  <si>
    <t>Evaluating the Efficacy of Hydroxychloroquine and Azithromycin to Prevent Hospitalization or Death in Persons With COVID-19</t>
  </si>
  <si>
    <t>NCT04358068</t>
  </si>
  <si>
    <t>https://ClinicalTrials.gov/show/NCT04354428</t>
  </si>
  <si>
    <t>STUDY00009878|INV-017062</t>
  </si>
  <si>
    <t>DOI: 10.1016/j.eclinm.2021.100773</t>
  </si>
  <si>
    <t>Ruth M. Rothstein CORE Center - Cook County Health, Chicago, Illinois, United States|Tulane University, New Orleans, Louisiana, United States|Boston University, Boston, Massachusetts, United States|SUNY Upstate Medical University, Syracuse, New York, United States|University of Washington Coordinating Center, Seattle, Washington, United States|UW Virology Research Clinic, Seattle, Washington, United States</t>
  </si>
  <si>
    <t>Treatment for COVID-19 in High-Risk Adult Outpatients</t>
  </si>
  <si>
    <t>NCT04354428</t>
  </si>
  <si>
    <t>https://ClinicalTrials.gov/show/NCT04354870</t>
  </si>
  <si>
    <t>s20-00390</t>
  </si>
  <si>
    <t>NYU Langone Health, New York, New York, United States</t>
  </si>
  <si>
    <t>COVID-19 PrEP HCW HCQ Study</t>
  </si>
  <si>
    <t>NCT04354870</t>
  </si>
  <si>
    <t>https://ClinicalTrials.gov/show/NCT04355052</t>
  </si>
  <si>
    <t>7092-20-SMC</t>
  </si>
  <si>
    <t>Sheba Medical Center, Ramat Gan, Israel|Sheba Medical Center, Tel HaShomer, Israel</t>
  </si>
  <si>
    <t>Open Label Study to Compare Efficacy, Safety and Tolerability of Hydroxychloroquine Combined With Azithromycin Compared to Hydroxychloroquine Combined With Camostat Mesylate and to "no Treatment" in SARS CoV 2 Virus</t>
  </si>
  <si>
    <t>NCT04355052</t>
  </si>
  <si>
    <t>https://ClinicalTrials.gov/show/NCT04354441</t>
  </si>
  <si>
    <t>1, March 30, 2020</t>
  </si>
  <si>
    <t>Effect of Hydroxychloroquine in COVID-19 Positive Pregnant Women</t>
  </si>
  <si>
    <t>NCT04354441</t>
  </si>
  <si>
    <t>https://ClinicalTrials.gov/show/NCT04354597</t>
  </si>
  <si>
    <t>20 KHCC 67</t>
  </si>
  <si>
    <t>Hydroxychloroquine and Azithromycin as Prophylaxis for Healthcare Workers Dealing With COVID19 Patients</t>
  </si>
  <si>
    <t>NCT04354597</t>
  </si>
  <si>
    <t>https://ClinicalTrials.gov/show/NCT04355026</t>
  </si>
  <si>
    <t>SBCebromhexinCovid-19</t>
  </si>
  <si>
    <t>SB Celje, Celje, Slovenia</t>
  </si>
  <si>
    <t>Use of Bromhexine and Hydroxychloroquine for Treatment of COVID-19 Pneumonia</t>
  </si>
  <si>
    <t>NCT04355026</t>
  </si>
  <si>
    <t>https://ClinicalTrials.gov/show/NCT04353037</t>
  </si>
  <si>
    <t>2020-0003</t>
  </si>
  <si>
    <t>ProHealth New York, New York, New York, United States</t>
  </si>
  <si>
    <t>PATCH 2&amp;3:Prevention &amp; Treatment of COVID-19 (Severe Acute Respiratory Syndrome Coronavirus 2) With Hydroxychloroquine</t>
  </si>
  <si>
    <t>NCT04353037</t>
  </si>
  <si>
    <t>https://ClinicalTrials.gov/show/NCT04352946</t>
  </si>
  <si>
    <t>GFICOVID-19-1</t>
  </si>
  <si>
    <t>The New York Center for Travel and Tropical Medicine, New York, New York, United States</t>
  </si>
  <si>
    <t>HEalth Care Worker pROphylaxis Against COVID-19: The HERO Trial</t>
  </si>
  <si>
    <t>NCT04352946</t>
  </si>
  <si>
    <t>https://ClinicalTrials.gov/show/NCT04352933</t>
  </si>
  <si>
    <t>PROLIFIC2020 (A095583)</t>
  </si>
  <si>
    <t>Cambridge University Hospitals NHS Foundation Trust, Cambridge, United Kingdom</t>
  </si>
  <si>
    <t>PROLIFIC ChemoprophylaxisTrial (COVID-19)</t>
  </si>
  <si>
    <t>NCT04352933</t>
  </si>
  <si>
    <t>https://ClinicalTrials.gov/show/NCT04353271</t>
  </si>
  <si>
    <t>[1582736-1]</t>
  </si>
  <si>
    <t>University of South Alabama, Mobile, Alabama, United States</t>
  </si>
  <si>
    <t>Trial of Hydroxychloroquine In Covid-19 Kinetics</t>
  </si>
  <si>
    <t>NCT04353271</t>
  </si>
  <si>
    <t>https://ClinicalTrials.gov/show/NCT04353336</t>
  </si>
  <si>
    <t>chloroquine covid</t>
  </si>
  <si>
    <t>Tanta University, Assiut University, Tanta, Egypt</t>
  </si>
  <si>
    <t>Efficacay of Chloroquine or Hydroxychloroquine in COVID-19 Treatment</t>
  </si>
  <si>
    <t>NCT04353336</t>
  </si>
  <si>
    <t>https://ClinicalTrials.gov/show/NCT04351724</t>
  </si>
  <si>
    <t>ACOVACT</t>
  </si>
  <si>
    <t>Medical University of Innsbruck, Innsbruck, Tirol, Austria|Medical University of Graz, Graz, Austria|Kepler University Hospital, Linz, Austria|Medical University of Vienna, Vienna, Austria|Wilhelminenspital, Vienna, Austria|SMZ SÃ¼d Kaiser Franz Josef Spital, Vienna, Austria|KH Hietzing, Vienna, Austria|SMZ Baumgartner HÃ¶he Otto Wagner Spital, Vienna, Austria|SMZ Ost Donauspital, Vienna, Austria</t>
  </si>
  <si>
    <t>Austrian CoronaVirus Adaptive Clinical Trial (COVID-19)</t>
  </si>
  <si>
    <t>NCT04351724</t>
  </si>
  <si>
    <t>https://ClinicalTrials.gov/show/NCT04350671</t>
  </si>
  <si>
    <t>Interferon Beta 1a in COVID-19</t>
  </si>
  <si>
    <t>Loghman Hakim Hospital, Shahid Beheshti University of Medical Sciences and Health Services, Tehran, Iran, Islamic Republic of</t>
  </si>
  <si>
    <t>Interferon Beta 1a in Hospitalized COVID-19 Patients</t>
  </si>
  <si>
    <t>NCT04350671</t>
  </si>
  <si>
    <t>https://ClinicalTrials.gov/show/NCT04351919</t>
  </si>
  <si>
    <t>ECC2020-04</t>
  </si>
  <si>
    <t>Eshmoun Clinical Research Centre/ HÃ´pital Abderrahmen Mami-Ariana, Tunis, Tunisia</t>
  </si>
  <si>
    <t>Assessment of Efficacy and Safety of HCQ and Antibiotics Administrated to Patients COVID19(+)</t>
  </si>
  <si>
    <t>NCT04351919</t>
  </si>
  <si>
    <t>https://ClinicalTrials.gov/show/NCT04350684</t>
  </si>
  <si>
    <t>Umifenovir in COVID-19</t>
  </si>
  <si>
    <t>Umifenovir in Hospitalized COVID-19 Patients</t>
  </si>
  <si>
    <t>NCT04350684</t>
  </si>
  <si>
    <t>https://ClinicalTrials.gov/show/NCT04351191</t>
  </si>
  <si>
    <t>NBC-COVID1902</t>
  </si>
  <si>
    <t>Expo Covid Isolation Center / Mayo Hospital Field Hospital, Lahore, Punjab, Pakistan|Mayo Hospital / King Edward Medical University, Lahore, Punjab, Pakistan|Pakistan Kidney and Liver Institute, Lahore, Punjab, Pakistan|Services Hospital, Lahore, Punjab, Pakistan</t>
  </si>
  <si>
    <t>PRophylaxis of Exposed COVID-19 Individuals With Mild Symptoms Using choloroquinE Compounds</t>
  </si>
  <si>
    <t>NCT04351191</t>
  </si>
  <si>
    <t>https://ClinicalTrials.gov/show/NCT04350281</t>
  </si>
  <si>
    <t>UW 20-211</t>
  </si>
  <si>
    <t>The University of Hong Kong, Queen Mary Hospital, Hong Kong, Hong Kong</t>
  </si>
  <si>
    <t>Double Therapy With IFN-beta 1b and Hydroxychloroquine</t>
  </si>
  <si>
    <t>NCT04350281</t>
  </si>
  <si>
    <t>https://ClinicalTrials.gov/show/NCT04350450</t>
  </si>
  <si>
    <t>2020-11445</t>
  </si>
  <si>
    <t>Montefiore Medical Center, Bronx, New York, United States</t>
  </si>
  <si>
    <t>Hydroxychloroquine Treatment of Healthcare Workers With COVID19 Illness at Montefiore</t>
  </si>
  <si>
    <t>NCT04350450</t>
  </si>
  <si>
    <t>https://ClinicalTrials.gov/show/NCT04351516</t>
  </si>
  <si>
    <t>COVID65plus|2020-001482-37</t>
  </si>
  <si>
    <t>Uniklinikum Tuebingen, Tuebingen, Germany|Uniklinikum Ulm, Ulm, Germany</t>
  </si>
  <si>
    <t>Test and Treat COVID 65plus+</t>
  </si>
  <si>
    <t>NCT04351516</t>
  </si>
  <si>
    <t>https://ClinicalTrials.gov/show/NCT04351620</t>
  </si>
  <si>
    <t>IRB20-0572</t>
  </si>
  <si>
    <t>University of Chicago, Chicago, Illinois, United States</t>
  </si>
  <si>
    <t>High-dose Hydroxychloroquine for the Treatment of Ambulatory Patients With Mild COVID-19</t>
  </si>
  <si>
    <t>NCT04351620</t>
  </si>
  <si>
    <t>https://ClinicalTrials.gov/show/NCT04349371</t>
  </si>
  <si>
    <t>AAAS9992</t>
  </si>
  <si>
    <t>Columbia University Irving Medical Center/NYP, New York, New York, United States</t>
  </si>
  <si>
    <t>Saved From COVID-19</t>
  </si>
  <si>
    <t>NCT04349371</t>
  </si>
  <si>
    <t>https://ClinicalTrials.gov/show/NCT04349410</t>
  </si>
  <si>
    <t>FMTVDM2020</t>
  </si>
  <si>
    <t>FHHI-OI-Camelot; QME, Los Angeles, California, United States</t>
  </si>
  <si>
    <t>The Fleming [FMTVDM] Directed CoVid-19 Treatment Protocol</t>
  </si>
  <si>
    <t>NCT04349410</t>
  </si>
  <si>
    <t>https://ClinicalTrials.gov/show/NCT04349228</t>
  </si>
  <si>
    <t>ECC2020-03</t>
  </si>
  <si>
    <t>Eshmoun Clinical Research Centre/ HÃ´pital Abderrahmane Mami-Ariana, Tunis, Tunisia</t>
  </si>
  <si>
    <t>Assessment of the Efficacy and Safety of (HCQ) as a Prophylaxis for COVID19 for Health Professionals</t>
  </si>
  <si>
    <t>NCT04349228</t>
  </si>
  <si>
    <t>https://ClinicalTrials.gov/show/NCT04348474</t>
  </si>
  <si>
    <t>HIAPRE0420OR</t>
  </si>
  <si>
    <t>Early Phase 1</t>
  </si>
  <si>
    <t>Prevent Senior Private Operadora de SaÃºde LTDA., SÃ£o Paulo, Brazil</t>
  </si>
  <si>
    <t>Efficacy and Safety of Hydroxychloroquine and Azithromycin for the Treatment of Ambulatory Patients With Mild COVID-19</t>
  </si>
  <si>
    <t>NCT04348474</t>
  </si>
  <si>
    <t>https://ClinicalTrials.gov/show/NCT04349592</t>
  </si>
  <si>
    <t>MRC-05-001</t>
  </si>
  <si>
    <t>DOI: 10.1016/j.eclinm.2020.100645</t>
  </si>
  <si>
    <t>Randomised quadruple-masked placebo-controlled intervention</t>
  </si>
  <si>
    <t>Hamad Medical Corporation, Doha, Qatar</t>
  </si>
  <si>
    <t>Hydroxychloroquine With or Without Azithromycin for Virologic Cure of COVID-19</t>
  </si>
  <si>
    <t>NCT04349592</t>
  </si>
  <si>
    <t>https://ClinicalTrials.gov/show/NCT04347031</t>
  </si>
  <si>
    <t>FL-01/20</t>
  </si>
  <si>
    <t>Burnasyan Federal Medical Biophysical Center FMBA of Russia, Moscow, Russian Federation</t>
  </si>
  <si>
    <t>A Study of the Effectiveness of an Off Label Mefloquine Use for the Treatment of Patients With COVID19</t>
  </si>
  <si>
    <t>NCT04347031</t>
  </si>
  <si>
    <t>https://ClinicalTrials.gov/show/NCT04347798</t>
  </si>
  <si>
    <t>Pro00100000</t>
  </si>
  <si>
    <t>University of Alberta, Edmonton, Alberta, Canada</t>
  </si>
  <si>
    <t>IMPACT: IMPact of Antimalarials on Covid-19 Infections in RAPPORT</t>
  </si>
  <si>
    <t>NCT04347798</t>
  </si>
  <si>
    <t>https://ClinicalTrials.gov/show/NCT04346667</t>
  </si>
  <si>
    <t>NBC-COVID19-02</t>
  </si>
  <si>
    <t>Expo Covid Center, Lahore, Punjab, Pakistan|Mayo Hospital, Lahore, Punjab, Pakistan|Pakistan Kidney and Liver Institute, Lahore, Punjab, Pakistan</t>
  </si>
  <si>
    <t>Hydroxychloroquine sulphate; chloroquine</t>
  </si>
  <si>
    <t>Post-Exposure Prophylaxis for Asymptomatic SARS-CoV-2 COVID-19 Patients With choloroquinE Compounds</t>
  </si>
  <si>
    <t>NCT04346667</t>
  </si>
  <si>
    <t>https://ClinicalTrials.gov/show/NCT04345861</t>
  </si>
  <si>
    <t>RECHMPL20_168</t>
  </si>
  <si>
    <t>Montpellier University hospital, Montpellier, France</t>
  </si>
  <si>
    <t>Hydroxychloroquine Plus Azithromycin Versus Hydroxychloroquine for COVID-19 Pneumonia (COVIDOC Trial)</t>
  </si>
  <si>
    <t>NCT04345861</t>
  </si>
  <si>
    <t>https://ClinicalTrials.gov/show/NCT04346329</t>
  </si>
  <si>
    <t>UNAL-COVID-CP</t>
  </si>
  <si>
    <t>Facultad de Medicina - Universidad Nacional de Colombia, Bogota, Cundinamarca, Colombia|Universidad Nacional de Colombia, Bogota, Cundinamarca, Colombia</t>
  </si>
  <si>
    <t>Immune Monitoring of Prophylactic Effect of Hydroxychloroquine in Healthcare Providers Highly Exposed to COVID-19</t>
  </si>
  <si>
    <t>NCT04346329</t>
  </si>
  <si>
    <t>https://ClinicalTrials.gov/show/NCT04347889</t>
  </si>
  <si>
    <t>IRB2020-00222</t>
  </si>
  <si>
    <t>Preventing COVID-19 in Healthcare Workers With HCQ: A RCT</t>
  </si>
  <si>
    <t>NCT04347889</t>
  </si>
  <si>
    <t>https://ClinicalTrials.gov/show/NCT04347980</t>
  </si>
  <si>
    <t>Reanimation adulte. Hopital Marie Lannelongue, Le Plessis-Robinson, France</t>
  </si>
  <si>
    <t>Dexamethasone Treatment for Severe Acute Respiratory Distress Syndrome Induced by COVID-19</t>
  </si>
  <si>
    <t>NCT04347980</t>
  </si>
  <si>
    <t>https://ClinicalTrials.gov/show/NCT04347512</t>
  </si>
  <si>
    <t>EVALUATION OF THE EFFICACY OF THE HYDROXYCHLOROQUINE-AZITHROMYCIN COMBINATION IN THE IN THE PREVENTION OF COVID-19 RELATED SDRA</t>
  </si>
  <si>
    <t>NCT04347512</t>
  </si>
  <si>
    <t>https://ClinicalTrials.gov/show/NCT04344951</t>
  </si>
  <si>
    <t>UNIKINON-01/HOPE</t>
  </si>
  <si>
    <t>DOI: 10.1016/j.ijantimicag.2020.105949</t>
  </si>
  <si>
    <t>Divine Providence Hospital "Pammakaristos", Athens, Greece|Athens General Hospital "Hippokrateio", Athens, Greece|Athens General Hospital of Thoracic Diseases "SOTIRIA", 1st University Pulmonary Clinic, Athens, Greece|Athens General Hospital of Thoracic Diseases "SOTIRIA", 3rd University Pathology Clinic, Athens, Greece|Corfu General Hospital Agia Irini, Corfu, Greece|University General Hospital of Ioannina, IoÃ¡nnina, Greece|General Hospital of Athens "Sismanoglio", MaroÃºsi, Greece|University General Hospital of Thessaloniki AHEPA, ThessalonÃ­ki, Greece</t>
  </si>
  <si>
    <t>Chloroquine Phosphate Against Infection by the Novel Coronavirus SARS-CoV-2 (COVID-19): The HOPE Open-Label, Non Randomized Clinical Trial</t>
  </si>
  <si>
    <t>NCT04344951</t>
  </si>
  <si>
    <t>https://ClinicalTrials.gov/show/NCT04344379</t>
  </si>
  <si>
    <t>APHP200386|2020-001273-73</t>
  </si>
  <si>
    <t>Hopial Avicenne, Bobigny, France|HÃ´pital GHU Paris Saclay, Le Kremlin-BicÃªtre, France|HÃ´pital Saint Antoine, Paris, France|HÃ´pital Broca, Paris, France|HÃ´pital La PitiÃ©-SalpÃ©triÃ¨re, Paris, France|HÃ´pital Cochin, Paris, France|HÃ´pital europÃ©en Georges Pompidou, Paris, France|HÃ´pital Necker, Paris, France</t>
  </si>
  <si>
    <t>Prevention of SARS-CoV-2 in Hospital Workers s Exposed to the Virus</t>
  </si>
  <si>
    <t>NCT04344379</t>
  </si>
  <si>
    <t>https://ClinicalTrials.gov/show/NCT04344444</t>
  </si>
  <si>
    <t>COVID 2020-001</t>
  </si>
  <si>
    <t>University Medical Center New Orleans, New Orleans, Louisiana, United States</t>
  </si>
  <si>
    <t>Treatment in Patients With Suspected or Confirmed COVID-19 With Early Moderate or Severe Disease</t>
  </si>
  <si>
    <t>NCT04344444</t>
  </si>
  <si>
    <t>https://ClinicalTrials.gov/show/NCT04344457</t>
  </si>
  <si>
    <t>HIZ-PRC-COVID-19</t>
  </si>
  <si>
    <t>Perseverance Research Center, Scottsdale, Arizona, United States|Covidcraz 19, Llc, New Orleans, Louisiana, United States</t>
  </si>
  <si>
    <t>Evaluate the Efficacy and Safety of Oral Hydroxychloroquine, Indomethacin and Zithromax in Subjects With Mild Symptoms of COVID-19</t>
  </si>
  <si>
    <t>NCT04344457</t>
  </si>
  <si>
    <t>https://ClinicalTrials.gov/show/NCT04345653</t>
  </si>
  <si>
    <t>Pro2020-0356</t>
  </si>
  <si>
    <t>Hackensack Meridian Health - JFK Medical Center, Edison, New Jersey, United States</t>
  </si>
  <si>
    <t>Hydroxychloroquine as Chemoprevention for COVID-19 for High Risk Healthcare Workers</t>
  </si>
  <si>
    <t>NCT04345653</t>
  </si>
  <si>
    <t>https://ClinicalTrials.gov/show/NCT04345692</t>
  </si>
  <si>
    <t>RA-2020-018</t>
  </si>
  <si>
    <t>Queen's Medical Center, Honolulu, Hawaii, United States</t>
  </si>
  <si>
    <t>A Randomized Controlled Clinical Trial: Hydroxychloroquine for the Treatment of COVID-19 in Hospitalized Patients</t>
  </si>
  <si>
    <t>NCT04345692</t>
  </si>
  <si>
    <t>https://ClinicalTrials.gov/show/NCT04342650</t>
  </si>
  <si>
    <t>CAAE: 30504220.5.0000.0005</t>
  </si>
  <si>
    <t>Hospital e Pronto Socorro Delphina Rinaldi Abdel Aziz, Manaus, Amazonas, Brazil</t>
  </si>
  <si>
    <t>Chloroquine diphosphate</t>
  </si>
  <si>
    <t>Chloroquine Diphosphate in the Prevention of SARS in Covid-19 Infection</t>
  </si>
  <si>
    <t>NCT04342650</t>
  </si>
  <si>
    <t>https://ClinicalTrials.gov/show/NCT04343768</t>
  </si>
  <si>
    <t>Different Interferons in COVID</t>
  </si>
  <si>
    <t>An Investigation Into Beneficial Effects of Interferon Beta 1a, Compared to Interferon Beta 1b And The Base Therapeutic Regiment in Moderate to Severe COVID-19: A Randomized Clinical Trial</t>
  </si>
  <si>
    <t>NCT04343768</t>
  </si>
  <si>
    <t>https://ClinicalTrials.gov/show/NCT04341727</t>
  </si>
  <si>
    <t>Washington University School of Medicine Infectious Disease Clinical Research Unit, Saint Louis, Missouri, United States|Washington University School of Medicine, Saint Louis, Missouri, United States</t>
  </si>
  <si>
    <t>Hydroxychloroquine sulphate; chloroquine sulphate</t>
  </si>
  <si>
    <t>Hydroxychloroquine,Hydroxychloroquine,Azithromycin in the Treatment of SARS CoV-2 Infection</t>
  </si>
  <si>
    <t>NCT04341727</t>
  </si>
  <si>
    <t>https://ClinicalTrials.gov/show/NCT04342169</t>
  </si>
  <si>
    <t>IRB_00131893</t>
  </si>
  <si>
    <t>University of Utah, Salt Lake City, Utah, United States</t>
  </si>
  <si>
    <t>University of Utah COVID-19 Hydrochloroquine Trial</t>
  </si>
  <si>
    <t>NCT04342169</t>
  </si>
  <si>
    <t>https://ClinicalTrials.gov/show/NCT04341493</t>
  </si>
  <si>
    <t>2020-03-681</t>
  </si>
  <si>
    <t>Materno-Perinatal Hospital "MÃ³nica Pretelini", Toluca, Mexico</t>
  </si>
  <si>
    <t>Hydroxychloroquine vs Nitazoxanide in Patients With COVID-19</t>
  </si>
  <si>
    <t>NCT04341493</t>
  </si>
  <si>
    <t>https://ClinicalTrials.gov/show/NCT04342156</t>
  </si>
  <si>
    <t>2020/00402</t>
  </si>
  <si>
    <t>Safety And Efficacy Of Hydroxychloroquine For At Risk Population (SHARP) Against COVID-19</t>
  </si>
  <si>
    <t>NCT04342156</t>
  </si>
  <si>
    <t>https://ClinicalTrials.gov/show/NCT04341207</t>
  </si>
  <si>
    <t>2020-001250-21|2020/3078</t>
  </si>
  <si>
    <t>Gustave Roussy, Villejuif, Val De Marne, France</t>
  </si>
  <si>
    <t>Epidemiology of SARS-CoV-2 and Mortality to Covid19 Disease in French Cancer Patients</t>
  </si>
  <si>
    <t>NCT04341207</t>
  </si>
  <si>
    <t>https://ClinicalTrials.gov/show/NCT04341441</t>
  </si>
  <si>
    <t>Henry Ford Hospital, Detroit, Michigan, United States|Detroit Department of Transportation (DDOT), Detroit, Michigan, United States|Detroit Fire Department &amp; Detroit EMS, Detroit, Michigan, United States|Detroit Police Department, Detroit, Michigan, United States</t>
  </si>
  <si>
    <t>Will Hydroxychloroquine Impede or Prevent COVID-19</t>
  </si>
  <si>
    <t>NCT04341441</t>
  </si>
  <si>
    <t>https://ClinicalTrials.gov/show/NCT04341870</t>
  </si>
  <si>
    <t>APHP200375-3</t>
  </si>
  <si>
    <t>AP-HP HÃ´pital Avicenne, Bobigny, France|AP-HP HÃ´pital Ambroise ParÃ©, Boulogne-Billancourt, France|AP-HP HÃ´pital Beaujon, Clichy, France|AP-HP HÃ´pital PitiÃ© SalpÃ©triÃ¨re, Paris, France|AP-HP HÃ´pital Saint Antoine, Paris, France</t>
  </si>
  <si>
    <t>Study of Immune Modulatory Drugs and Other Treatments in COVID-19 Patients: Sarilumab, Azithromycin, Hydroxychloroquine Trial - CORIMUNO-19 - VIRO</t>
  </si>
  <si>
    <t>NCT04341870</t>
  </si>
  <si>
    <t>https://ClinicalTrials.gov/show/NCT04342221</t>
  </si>
  <si>
    <t>COV-HCQ|2020-001224-33</t>
  </si>
  <si>
    <t>Zollernalb Klinikum Balingen, Balingen, Germany|Klinikum Darmstadt, Darmstadt, Germany|UniversitÃ¤tsklinikum Hamburg-Eppendorf, Hamburg, Germany|Johannes Wesling Klinikum Minden, Minden, Germany|Klinikum am Steinenberg, Reutlingen, Germany|RoMed Klinikum Rosenheim, Rosenheim, Germany|Robert-Bosch-Krankenhaus, Stuttgart, Germany|Institute for Tropical Medicine, TÃ¼bingen, Germany</t>
  </si>
  <si>
    <t>Hydroxychloroquine for COVID-19</t>
  </si>
  <si>
    <t>NCT04342221</t>
  </si>
  <si>
    <t>https://ClinicalTrials.gov/show/NCT04339816</t>
  </si>
  <si>
    <t>AZIQUINE-ICU-25032020|2020-001456-18</t>
  </si>
  <si>
    <t>FrantiÅ¡ek DuÅ¡ka, Praha, ÄŒeskÃ¡ Republika, Czechia</t>
  </si>
  <si>
    <t>Azithromycin Added to Hydrochloroquine in Patients Admitted to Intensive Care With COVID-19: Randomised Controlled Trial</t>
  </si>
  <si>
    <t>NCT04339816</t>
  </si>
  <si>
    <t>https://ClinicalTrials.gov/show/NCT04340349</t>
  </si>
  <si>
    <t>25/20</t>
  </si>
  <si>
    <t>National Institute of Rehabilitation, Luis Guillermo Ibarra Ibarra, Mexico City, Cdmx, Mexico</t>
  </si>
  <si>
    <t>Low-dose Hydroxychloroquine and Bromhexine: a Novel Regimen for COVID-19 Prophylaxis in Healthcare Professionals</t>
  </si>
  <si>
    <t>NCT04340349</t>
  </si>
  <si>
    <t>https://ClinicalTrials.gov/show/NCT04340544</t>
  </si>
  <si>
    <t>COMIHY</t>
  </si>
  <si>
    <t>Institute for Tropical Medicine, TÃ¼bingen, Germany</t>
  </si>
  <si>
    <t>Hydroxychloroquine for the Treatment of Mild COVID-19 Disease</t>
  </si>
  <si>
    <t>NCT04340544</t>
  </si>
  <si>
    <t>https://ClinicalTrials.gov/show/NCT04338698</t>
  </si>
  <si>
    <t>12(06)/2016-Coord</t>
  </si>
  <si>
    <t>Faislabad Medical University, FaisalÄbad, Pakistan|Gujranwala Medical College, GujrÄnwÄla, Pakistan|Nawaz Sharif Medical College, GujrÄt, Pakistan|Szabmu-Pims, Islamabad, Pakistan|Akram Medical Complex, Lahore, Pakistan|Fatima Jinnah Medical University, Lahore, Pakistan|King Edward Medical University-Mayo Hospital, Lahore, Pakistan|Lahore General Hospital, Lahore, Pakistan|Khyber Teaching Hospital, Peshawar, Pakistan|Rawalpindi Medical University, Rawalpindi, Pakistan|Sargodha Medical College, Sargodha, Pakistan</t>
  </si>
  <si>
    <t>Hydroxychloroquine, Oseltamivir and Azithromycin for the Treatment of COVID-19 Infection: An RCT</t>
  </si>
  <si>
    <t>NCT04338698</t>
  </si>
  <si>
    <t>https://ClinicalTrials.gov/show/NCT04338906</t>
  </si>
  <si>
    <t>CLOCC-2020</t>
  </si>
  <si>
    <t>Combination Therapy With Camostat Mesilate + Hydroxychloroquine for COVID-19</t>
  </si>
  <si>
    <t>NCT04338906</t>
  </si>
  <si>
    <t>https://ClinicalTrials.gov/show/NCT04336748</t>
  </si>
  <si>
    <t>HCQ prophylaxis for COVID19</t>
  </si>
  <si>
    <t>HCQ for Primary Prophylaxis Against COVID19 in Health-care Workers</t>
  </si>
  <si>
    <t>NCT04336748</t>
  </si>
  <si>
    <t>https://ClinicalTrials.gov/show/NCT04336332</t>
  </si>
  <si>
    <t>002011|Pro2020000712</t>
  </si>
  <si>
    <t>Saint Barnabas Medical Center, Livingston, New Jersey, United States|Robert Wood Johnson University Hopsital, New Brunswick, New Jersey, United States|Rutgers Cancer Institute of New Jersey, New Brunswick, New Jersey, United States|The University Hospital, Newark, New Jersey, United States</t>
  </si>
  <si>
    <t>Randomized Comparison of Combination Azithromycin and Hydroxychloroquine vs. Hydroxychloroquine Alone for the Treatment of Confirmed COVID-19</t>
  </si>
  <si>
    <t>NCT04336332</t>
  </si>
  <si>
    <t>https://ClinicalTrials.gov/show/NCT04334512</t>
  </si>
  <si>
    <t>PRG-044</t>
  </si>
  <si>
    <t>A Study of Quintuple Therapy to Treat COVID-19 Infection</t>
  </si>
  <si>
    <t>NCT04334512</t>
  </si>
  <si>
    <t>https://ClinicalTrials.gov/show/NCT04334928</t>
  </si>
  <si>
    <t>PrEP COVID-19</t>
  </si>
  <si>
    <t>Hospital Universitario de Ferrol, Ferrol, A CoruÃ±a, Spain|Hospital ClÃ­nico Universitario de Santiago, Santiago De Compostela, A CoruÃ±a, Spain|Hospital General de Elche, Elche, Alicante, Spain|Hospital Universitario Central de Asturias, Oviedo, Asturias, Spain|Hospital Sant Joan de Deu de Esplugues, Esplugues De Llobregat, Barcelona, Spain|Parc Sanitari Sant Joan de DÃ©u de Sant Boi, Sant Boi De Llobregat, Barcelona, Spain|Hospital MoisÃ¨s Broggi, Sant Joan DespÃ­, Barcelona, Spain|Hospital Infanta Margarita, Cabra, CÃ³rdoba, Spain|Hospital Insular de Las Palmas, Las Palmas De Gran Canaria, Gran Canaria, Spain|Hospital Universitario de Canarias, Las Palmas De Gran Canaria, Gran Canaria, Spain|Hospital de Donostia, San SebastiÃ¡n, Guipuzcoa, Spain|Hospital San Pedro, LogroÃ±o, La Rioja, Spain|Hospital Principe de Asturias, AlcalÃ¡ De Henares, Madrid, Spain|Hospital FundaciÃ³n de AlcorcÃ³n, AlcorcÃ³n, Madrid, Spain|Hospital Colllado Villalba, Collado-Villalba, Madrid, Spain|Hospital de Getafe, Getafe, Madrid, Spain|Hospital Severo Ochoa, LeganÃ©s, Madrid, Spain|Hospital de MÃ³stoles, MÃ³stoles, Madrid, Spain|Hospital Rey Juan Carlos, MÃ³stoles, Madrid, Spain|Hospital QuirÃ³n Pozuelo, Pozuelo De AlarcÃ³n, Madrid, Spain|Hospital de TorrejÃ³n, TorrejÃ³n De Ardoz, Madrid, Spain|Hospital Infanta Elena, Valdemoro, Madrid, Spain|Hospital Virgen del Castillo, Yecla, Murcia, Spain|Hospital Costa del Sol, Marbella, MÃ¡laga, Spain|Complejo Hospitalario de Navarra, Pamplona, Navarra, Spain|Hospital Reina SofÃ­a, Tudela, Navarra, Spain|Hospital Arnau de Vilanova, LlÃ­ria, Valencia, Spain|Hospital de Araba, Alava, Vitoria, Spain|Hospital General Universitario de Albacete, Albacete, Spain|Centro MÃ©dico Teknon, Barcelona, Spain|Hospital Clinic, Barcelona, Spain|Hospital del Mar, Barcelona, Spain|Hospital Dexeus, Barcelona, Spain|Hospital QuirÃ³n Barcelona, Barcelona, Spain|Hospital Universitario Sagrat Cor, Barcelona, Spain|Hospital Universitario de Burgos, Burgos, Spain|Hospital Virgen de la Luz, Cuenca, Spain|Hospital ClÃ­nico San Cecilio, Granada, Spain|Hospital Universitario de LeÃ³n, LeÃ³n, Spain|Hospital Universitario RamÃ³n y Cajal, Madrid, Spain|FundaciÃ³n JimÃ©nez DÃ­az, Madrid, Spain|Hospital Clinico San Carlos, Madrid, Spain|Hospital Infanta Leonor, Madrid, Spain|Hospital La Princesa, Madrid, Spain|Hospital Universitario 12 de Octubre, Madrid, Spain|Hospital Universitario Gregorio MaraÃ±on, Madrid, Spain|Hospital Universitario La Paz, Madrid, Spain|Hospital Universitario Puerta de Hierro, Madrid, Spain|Hospital Reina SofÃ­a, Murcia, Spain|Hospital Universitario Virgen de la Arrixaca, Murcia, Spain|Hospital Virgen de la Victoria, MÃ¡laga, Spain|Complejo Asistencial de Palencia, Palencia, Spain|Hospital Universitario de Salamanca, Salamanca, Spain|Hospital General de Segovia, Segovia, Spain|Hospital Virgen del Rocio, Sevilla, Spain|Hospital Virgen Macarena, Sevilla, Spain|Hospital Clinico Universitario, Valencia, Spain|Hospital Dr. Peset, Valencia, Spain|Hospital General de Valencia, Valencia, Spain|Hospital La Fe, Valencia, Spain|Hospital de Valladolid, Valladolid, Spain|Hospital Rio Hortega, Valladolid, Spain|Hospital Lozano Blesa, Zaragoza, Spain|Hospital Miguel Servet, Zaragoza, Spain|Hospital Nuestra SeÃ±ora de Sonsoles, Ãvila, Spain</t>
  </si>
  <si>
    <t>Randomized Clinical Trial for the Prevention of SARS-CoV-2 Infection (COVID-19) in Healthcare Personnel</t>
  </si>
  <si>
    <t>NCT04334928</t>
  </si>
  <si>
    <t>https://ClinicalTrials.gov/show/NCT04335084</t>
  </si>
  <si>
    <t>PRG-042</t>
  </si>
  <si>
    <t>A Study of Hydroxychloroquine, Vitamin C, Vitamin D, and Zinc for the Prevention of COVID-19 Infection</t>
  </si>
  <si>
    <t>NCT04335084</t>
  </si>
  <si>
    <t>https://ClinicalTrials.gov/show/NCT04334967</t>
  </si>
  <si>
    <t>DOI: 10.1093/cid/ciaa237</t>
  </si>
  <si>
    <t>Portland Providence Medical Center, Portland, Oregon, United States</t>
  </si>
  <si>
    <t>Hydroxychloroquine in Patients With Newly Diagnosed COVID-19 Compared to Standard of Care</t>
  </si>
  <si>
    <t>NCT04334967</t>
  </si>
  <si>
    <t>https://ClinicalTrials.gov/show/NCT04334148</t>
  </si>
  <si>
    <t>Pro00105274</t>
  </si>
  <si>
    <t>Children's Hospital Colorado/University of Colorado Denver, Aurora, Colorado, United States|University of Florida, Gainesville, Florida, United States|University of Florida Jacksonville, Jacksonville, Florida, United States|University of Florida Health Central Florida, Leesburg, Florida, United States|University of Miami Florida, Miami, Florida, United States|Advent Health, Orlando, Florida, United States|University of South Florida, Tampa, Florida, United States|Northwestern Medicine, Chicago, Illinois, United States|Rush University, Chicago, Illinois, United States|University of Iowa, Iowa City, Iowa, United States|University of Kansas Medical Center, Kansas City, Kansas, United States|University Medical Center New Orleans, New Orleans, Louisiana, United States|Ochsner Clinic Foundation, New Orleans, Louisiana, United States|Johns Hopkins, Baltimore, Maryland, United States|University of Michigan, Ann Arbor, Michigan, United States|Allina Health, Minneapolis, Minnesota, United States|Mayo Clinic Hospital Rochester, Rochester, Minnesota, United States|University of Missouri-Columbia, Columbia, Missouri, United States|University of Nebraska Medical Center, Omaha, Nebraska, United States|Hospital for Special Surgery, New York, New York, United States|Columbia University, Irving Medical Center, New York, New York, United States|Weill Cornell Medicine, New York, New York, United States|University of North Carolina at Chapel Hill, Chapel Hill, North Carolina, United States|Duke University Medical Center, Durham, North Carolina, United States|Wake Forest Baptist Health Sciences, Winston-Salem, North Carolina, United States|The Ohio State University Wexner Medical Center, Columbus, Ohio, United States|Temple University Hospital, Philadelphia, Pennsylvania, United States|University of Pittsburgh School of Medicine, Pittsburgh, Pennsylvania, United States|Clinical Trials Center of Middle Tennessee, Franklin, Tennessee, United States|Vanderbilt University Medical Center, Nashville, Tennessee, United States|University of Texas Southwestern Medical Center, Dallas, Texas, United States|Baylor Scott &amp; White Medical Center-Temple, Temple, Texas, United States|Seattle Children's Hospital, Seattle, Washington, United States|Marshfield Clinic Health System, Marshfield, Wisconsin, United States</t>
  </si>
  <si>
    <t>Healthcare Worker Exposure Response and Outcomes of Hydroxychloroquine</t>
  </si>
  <si>
    <t>NCT04334148</t>
  </si>
  <si>
    <t>https://ClinicalTrials.gov/show/NCT04335552</t>
  </si>
  <si>
    <t>PRO00105339</t>
  </si>
  <si>
    <t>Duke Regional Hospital, Durham, North Carolina, United States|Duke University Hospital, Durham, North Carolina, United States|Durham VA Medical Center, Durham, North Carolina, United States|Duke Raleigh Hospital, Raleigh, North Carolina, United States</t>
  </si>
  <si>
    <t>Pragmatic Factorial Trial of Hydroxychloroquine, Azithromycin, or Both for Treatment of Severe SARS-CoV-2 Infection</t>
  </si>
  <si>
    <t>NCT04335552</t>
  </si>
  <si>
    <t>https://ClinicalTrials.gov/show/NCT04334382</t>
  </si>
  <si>
    <t>Intermountain Medical Center, Murray, Utah, United States|University of Utah, Salt Lake City, Utah, United States</t>
  </si>
  <si>
    <t>Hydroxychloroquine vs. Azithromycin for Outpatients in Utah With COVID-19</t>
  </si>
  <si>
    <t>NCT04334382</t>
  </si>
  <si>
    <t>https://ClinicalTrials.gov/show/NCT04333628</t>
  </si>
  <si>
    <t>EMC 0045-20</t>
  </si>
  <si>
    <t xml:space="preserve">Randomised open-label intervention </t>
  </si>
  <si>
    <t>Haemek Medical Center, Afula, Israel</t>
  </si>
  <si>
    <t>Chloroquine for Mild Symptomatic and Asymptomatic COVID-19</t>
  </si>
  <si>
    <t>NCT04333628</t>
  </si>
  <si>
    <t>https://ClinicalTrials.gov/show/NCT04333654</t>
  </si>
  <si>
    <t>EFC16855|2020-001269-35|U1111-1249-6168</t>
  </si>
  <si>
    <t>Investigational Site Number 8400001, Boston, Massachusetts, United States|Investigational Site Number 0561001, Bruxelles, Belgium|Investigational Site Number 0561002, Lodelinsart, Belgium|Investigational Site Number 2501001, Bordeaux Cedex, France|Investigational Site Number 2501002, Paris, France|Investigational Site Number 5281001, Groningen, Netherlands|Investigational Site Number 5281002, Harderwijk, Netherlands</t>
  </si>
  <si>
    <t>Hydroxychloroquine in Outpatient Adults With COVID-19</t>
  </si>
  <si>
    <t>NCT04333654</t>
  </si>
  <si>
    <t>https://ClinicalTrials.gov/show/NCT04332991</t>
  </si>
  <si>
    <t>PETAL 05 Orchid</t>
  </si>
  <si>
    <t>DOI: 10.1001/jama.2020.22240</t>
  </si>
  <si>
    <t>University of Arizona, Tucson, Arizona, United States|UCSF Fresno, Fresno, California, United States|Ronald Reagan UCLA Medical Center, Los Angeles, California, United States|UC Davis Medical Center, Sacramento, California, United States|UCSF Medical Center, San Francisco, California, United States|Stanford University, Stanford, California, United States|Medical Center of Aurora, Aurora, Colorado, United States|University of Colorado Hospital, Aurora, Colorado, United States|Denver Health Medical Center, Denver, Colorado, United States|St. Joseph Hospital, Denver, Colorado, United States|University of Florida, Gainesville, Florida, United States|University of Kentucky, Lexington, Kentucky, United States|University Medical Center, New Orleans, Louisiana, United States|Maine Medical Center, Portland, Maine, United States|Massachusetts General Hospital, Boston, Massachusetts, United States|Beth Israel Deaconess Medical Center, Boston, Massachusetts, United States|Brigham and Women's Hospital, Boston, Massachusetts, United States|Baystate Medical Center, Springfield, Massachusetts, United States|St. Vincent's Hospital, Worcester, Massachusetts, United States|University of Michigan Medical Center, Ann Arbor, Michigan, United States|Henry Ford Medical Center, Detroit, Michigan, United States|University of Mississippi Medical Center, Jackson, Mississippi, United States|Montefiore Medical Center-Weiler, Bronx, New York, United States|Montefiore Medical Center-Moses, Bronx, New York, United States|Wake Forest Baptist Medical Center, Winston-Salem, North Carolina, United States|University of Cincinnati Medical Center, Cincinnati, Ohio, United States|Cleveland Clinic Foundation, Cleveland, Ohio, United States|Ohio State University Wexner Medical Center, Columbus, Ohio, United States|Oregon Health and Science University, Portland, Oregon, United States|Penn State Hershey Medical Center, Hershey, Pennsylvania, United States|Temple University Hospital, Philadelphia, Pennsylvania, United States|UPMC Presbyterian/Mercy/Shadyside, Pittsburgh, Pennsylvania, United States|Medical University of South Carolina, Charleston, South Carolina, United States|Vanderbilt University Medical Center, Nashville, Tennessee, United States|University of Texas Health Science Center, Houston, Texas, United States|Intermountain Medical Center, Murray, Utah, United States|University of Utah Hospital, Salt Lake City, Utah, United States|VCU Medical Center, Richmond, Virginia, United States|Harborview Medical Center, Seattle, Washington, United States|Swedish Hospital First Hill, Seattle, Washington, United States</t>
  </si>
  <si>
    <t>Outcomes Related to COVID-19 Treated With Hydroxychloroquine Among In-patients With Symptomatic Disease</t>
  </si>
  <si>
    <t>NCT04332991</t>
  </si>
  <si>
    <t>https://ClinicalTrials.gov/show/NCT04333225</t>
  </si>
  <si>
    <t>020-132</t>
  </si>
  <si>
    <t>Baylor University Medical Center, Dallas, Texas, United States</t>
  </si>
  <si>
    <t>Hydroxychloroquine in the Prevention of COVID-19 Infection in Healthcare Workers</t>
  </si>
  <si>
    <t>NCT04333225</t>
  </si>
  <si>
    <t>https://ClinicalTrials.gov/show/NCT04331600</t>
  </si>
  <si>
    <t>WROCLAW CORONA STUDY 2020</t>
  </si>
  <si>
    <t>Uniwersytecki Szpital Kliniczny, WrocÅ‚aw, Ul. Borowska 213, Poland|Wielospecjalistyczny Szpital Miejski, PoznaÅ„, Ul. Szwajcarska 3, Poland</t>
  </si>
  <si>
    <t>Chloroquine as Antiviral Treatment in Coronavirus Infection 2020</t>
  </si>
  <si>
    <t>NCT04331600</t>
  </si>
  <si>
    <t>https://ClinicalTrials.gov/show/NCT04332094</t>
  </si>
  <si>
    <t>IIBSP-COV-2020-23</t>
  </si>
  <si>
    <t>Hospital Universitario Central de Asturias, Oviedo, Asturias, Spain|Hospital General Universitario de Alicante, Alicante, Valencia, Spain|Hospital General Universitario de Elche, Elche, Valencia, Spain|Hospital de la Santa Creu i Sant Pau, Barcelona, Spain|Hospital del Mar, Barcelona, Spain|Hospital Sant Joan DespÃ­, Barcelona, Spain|Hospital Clinico San Carlos, Madrid, Spain</t>
  </si>
  <si>
    <t>Clinical Trial of the Use of Tocilizumab for Treatment of SARS-CoV-2 Infection (COVID-19)</t>
  </si>
  <si>
    <t>NCT04332094</t>
  </si>
  <si>
    <t>https://ClinicalTrials.gov/show/NCT04331834</t>
  </si>
  <si>
    <t>PrEP_COVID</t>
  </si>
  <si>
    <t>ISGlobal, Barcelona, Spain</t>
  </si>
  <si>
    <t>Pre-Exposure Prophylaxis With Hydroxychloroquine for High-Risk Healthcare Workers During the COVID-19 Pandemic</t>
  </si>
  <si>
    <t>NCT04331834</t>
  </si>
  <si>
    <t>https://ClinicalTrials.gov/show/NCT04330495</t>
  </si>
  <si>
    <t>EnCOVID-HidroxiCLOROQUINA</t>
  </si>
  <si>
    <t>Randomized, Controlled, Double-blind Clinical Trial Comparing the Efficacy and Safety of Chemoprophylaxis With Hydroxychloroquine in Patients Under Biological Treatment and / or JAK Inhibitors in the Prevention of SARS-CoV-2 Infection</t>
  </si>
  <si>
    <t>NCT04330495</t>
  </si>
  <si>
    <t>https://ClinicalTrials.gov/show/NCT04328961</t>
  </si>
  <si>
    <t>STUDY00009750|INV-016204</t>
  </si>
  <si>
    <t>DOI: 10.7326/M20-6519</t>
  </si>
  <si>
    <t>University of California Los Angeles, Los Angeles, California, United States|Tulane, New Orleans, Louisiana, United States|University of Maryland, Baltimore, Baltimore, Maryland, United States|Boston University, Boston, Massachusetts, United States|NYU Langone Health, New York, New York, United States|SUNY Upstate Medical University, Syracuse, New York, United States|University of Washington, Coordinating Center, Seattle, Washington, United States|UW Virology Research Clinic, Seattle, Washington, United States</t>
  </si>
  <si>
    <t>Hydroxychloroquine for COVID-19 Post-exposure Prophylaxis (PEP)</t>
  </si>
  <si>
    <t>NCT04328961</t>
  </si>
  <si>
    <t>https://ClinicalTrials.gov/show/NCT04330144</t>
  </si>
  <si>
    <t>3-2020-0036</t>
  </si>
  <si>
    <t>Hydroxychloroquine as Post Exposure Prophylaxis for SARS-CoV-2(HOPE Trial)</t>
  </si>
  <si>
    <t>NCT04330144</t>
  </si>
  <si>
    <t>https://ClinicalTrials.gov/show/NCT04329923</t>
  </si>
  <si>
    <t>DOI: 10.1001/jamainternmed.2020.6319</t>
  </si>
  <si>
    <t>University of Pennsylvania, Philadelphia, Pennsylvania, United States</t>
  </si>
  <si>
    <t>The PATCH Trial (Prevention And Treatment of COVID-19 With Hydroxychloroquine)</t>
  </si>
  <si>
    <t>NCT04329923</t>
  </si>
  <si>
    <t>https://ClinicalTrials.gov/show/NCT04329572</t>
  </si>
  <si>
    <t>HIAPRE0320OR</t>
  </si>
  <si>
    <t>Efficacy and Safety of Hydroxychloroquine and Azithromycin for the Treatment of Hospitalized Patients With Moderate to Severe COVID-19</t>
  </si>
  <si>
    <t>NCT04329572</t>
  </si>
  <si>
    <t>https://ClinicalTrials.gov/show/NCT04329611</t>
  </si>
  <si>
    <t>ABCOV-01 version 1.5</t>
  </si>
  <si>
    <t>DOI: 10.9778/cmajo.20210069</t>
  </si>
  <si>
    <t>University of Calgary/Foothills Medical Centre, Calgary, Alberta, Canada|University of Alberta, Edmonton, Alberta, Canada</t>
  </si>
  <si>
    <t>ALBERTA HOPE COVID-19 for the Prevention of Severe COVID19 Disease</t>
  </si>
  <si>
    <t>NCT04329611</t>
  </si>
  <si>
    <t>https://ClinicalTrials.gov/show/NCT04329832</t>
  </si>
  <si>
    <t>DOI: 10.1513/AnnalsATS.202008-940OC</t>
  </si>
  <si>
    <t>Hydroxychloroquine vs. Azithromycin for Hospitalized Patients With Suspected or Confirmed COVID-19</t>
  </si>
  <si>
    <t>NCT04329832</t>
  </si>
  <si>
    <t>https://ClinicalTrials.gov/show/NCT04328493</t>
  </si>
  <si>
    <t>COVID</t>
  </si>
  <si>
    <t>National Hospital for Tropical Diseases, Hanoi, Vietnam|Can Gio COVID Hospital, Ho Chi Minh City, Vietnam|Cho Ray Hospital, Ho Chi Minh City, Vietnam|Cu Chi COVID Hospital, Ho Chi Minh City, Vietnam|Hospital for Tropical Diseases, Ho Chi Minh City, Vietnam</t>
  </si>
  <si>
    <t>The Vietnam Chloroquine Treatment on COVID-19</t>
  </si>
  <si>
    <t>NCT04328493</t>
  </si>
  <si>
    <t>https://ClinicalTrials.gov/show/NCT04328467</t>
  </si>
  <si>
    <t>MED-2020-28720</t>
  </si>
  <si>
    <t>DOI: 10.1093/cid/ciaa1571</t>
  </si>
  <si>
    <t>Nationwide Enrollment via Internet, please email: covid19@umn.edu, Minneapolis, Minnesota, United States|University of Minnesota, Minneapolis, Minnesota, United States</t>
  </si>
  <si>
    <t>Pre-exposure Prophylaxis for SARS-Coronavirus-2</t>
  </si>
  <si>
    <t>NCT04328467</t>
  </si>
  <si>
    <t>https://ClinicalTrials.gov/show/NCT04328285</t>
  </si>
  <si>
    <t>20PH061|2020-001188-96</t>
  </si>
  <si>
    <t>CHU d'Angers, Angers, France|CHU de Bordeaux, Bordeaux, France|CHU de Clermont-Ferrand, Clermont-ferrand, France|CHU de Montpellier, Montpellier, France|CHU de Nancy, Nancy, France|CHU de Nantes, Nantes, France|AP-HP - HÃ´pital Bichat, Paris, France|CHU de Rennes, Rennes, France|CHU de Rouen, Rouen, France|CHU de Saint-Etienne, Saint-Ã‰tienne, France</t>
  </si>
  <si>
    <t>Chemoprophylaxis of SARS-CoV-2 Infection (COVID-19) in Exposed Healthcare Workers</t>
  </si>
  <si>
    <t>NCT04328285</t>
  </si>
  <si>
    <t>https://ClinicalTrials.gov/show/NCT04328272</t>
  </si>
  <si>
    <t>Ath/ct101/22/3</t>
  </si>
  <si>
    <t>Ayub Teaching Institution, AbbottÄbÄd, K.p.k, Pakistan</t>
  </si>
  <si>
    <t>Effectiveness of Hydroxychloroquine in Covid-19 Patients</t>
  </si>
  <si>
    <t>NCT04328272</t>
  </si>
  <si>
    <t>https://ClinicalTrials.gov/show/NCT04325893</t>
  </si>
  <si>
    <t>49RC20_0071</t>
  </si>
  <si>
    <t>DOI: 10.1016/j.cmi.2021.03.005</t>
  </si>
  <si>
    <t>CH Agen, Agen, France|CHU Amiens, Amiens, France|CHU Angers, Angers, France|CH Auxerre, Auxerre, France|APHP Avicenne, Bobigny, France|CHU Brest, Brest, France|CHU Caen, Caen, France|CH Chalon Sur SaÃ´ne, Chalon Sur SaÃ´ne, France|CH Cherbroug, Cherbourg, France|CH Cholet, Cholet, France|CH Colmar, Colmar, France|CH CompiÃ¨gne, CompiÃ¨gne, France|APHP Henri Mondor, CrÃ©teil, France|CH Intercommunal CrÃ©teil, CrÃ©teil, France|CHU Dijon, Dijon, France|APHP Joffre Dupuytren, Draveil, France|CHD VendÃ©e, La Roche-sur-Yon, France|CH Laval, Laval, France|CH Le Mans, Le Mans, France|CH Emile Roux, Le Puy-en-Velay, France|APHP Emile ROUX, Limeil-Brevannes, France|CHU Limoges, Limoges, France|CH Lorient, Lorient, France|HÃ´pital EuropÃ©en - Marseille, Marseille, France|HÃ´pital Saint-Joseph, Marseille, France|CH Melun, Melun, France|CHU Nantes, Nantes, France|HÃ´pital PrivÃ© du Confluent, Nantes, France|CH Niort, Niort, France|CHR OrlÃ©ans, OrlÃ©ans, France|APHP Saint-Antoine, Paris, France|GH Croix Saint Simon, Paris, France|La PitiÃ©-SalpÃ©triÃ¨re, Paris, France|CHU Poitiers, Poitiers, France|CH Pointoise, Pontoise, France|CH Quimper, Quimper, France|CH Saint-Brieuc, Saint-Brieuc, France|CH Saint-Nazaire, Saint-Nazaire, France|CHU Saint-Etienne, Saint-Ã‰tienne, France|CHU Toulouse, Toulouse, France|CH Tourcoing, Tourcoing, France|CHU Tours, Tours, France|CH Valenciennes, Valenciennes, France|Clinique Tessier Valenciennes, Valenciennes, France|CH Vannes, Vannes, France|CH Versailles, Versailles, France|CH Princesse Grace, Monaco, Monaco</t>
  </si>
  <si>
    <t>Hydroxychloroquine Versus Placebo in COVID-19 Patients at Risk for Severe Disease</t>
  </si>
  <si>
    <t>NCT04325893</t>
  </si>
  <si>
    <t>https://ClinicalTrials.gov/show/NCT04326725</t>
  </si>
  <si>
    <t>########</t>
  </si>
  <si>
    <t>Istinye University Medical School, Istanbul, Turkey</t>
  </si>
  <si>
    <t>Proflaxis Using Hydroxychloroquine Plus Vitamins-Zinc During COVID-19 Pandemia</t>
  </si>
  <si>
    <t>NCT04326725</t>
  </si>
  <si>
    <t>https://ClinicalTrials.gov/show/NCT04323527</t>
  </si>
  <si>
    <t>CAAE: 30152620.1.0000.0005</t>
  </si>
  <si>
    <t>DOI: 10.1001/jamanetworkopen.2020.8857</t>
  </si>
  <si>
    <t>Chloroquine Diphosphate for the Treatment of Severe Acute Respiratory Syndrome Secondary to SARS-CoV2</t>
  </si>
  <si>
    <t>NCT04323527</t>
  </si>
  <si>
    <t>https://ClinicalTrials.gov/show/NCT04322396</t>
  </si>
  <si>
    <t>KronLungesyg_COVID_19_protokol</t>
  </si>
  <si>
    <t>Aalborg Sygehus, Aalborg, Denmark|Bispebjerg Hospital, Copenhagen, Denmark|Herlev-Gentofte Hospital, Copenhagen, Denmark|Hvidovre Hospital, Copenhagen, Denmark|NordsjÃ¦llands Hospital, HillerÃ¸d, Denmark|Odense Universitetshospital, Odense, Denmark|Roskilde Sygehus, Roskilde, Denmark|Slagelse Sygehus, Slagelse, Denmark</t>
  </si>
  <si>
    <t>Proactive Protection With Azithromycin and hydroxyChloroquine in Hospitalized Patients With COVID-19</t>
  </si>
  <si>
    <t>NCT04322396</t>
  </si>
  <si>
    <t>https://ClinicalTrials.gov/show/NCT04322123</t>
  </si>
  <si>
    <t>Brazil COVID Coalition I Trial</t>
  </si>
  <si>
    <t>DOI: 10.1056/NEJMoa2019014</t>
  </si>
  <si>
    <t>Hospital Geral ClÃ©riston Andrade, Feira De Santana, BA, Brazil|Hospital Ana Nery - HAN/SESAB, Salvador, BA, Brazil|HHospital SAMUR, VitÃ³ria Da Conquista, BA, Brazil|Hospital Geral de VitÃ³ria da Conquista, VitÃ³ria Da Conquista, BA, Brazil|Hospital de BrasÃ­lia, Brasilia, DF, Brazil|Instituto de Cardiologia do Distrito Federal, BrasÃ­lia, DF, Brazil|Hospital Maternidade SÃ£o JosÃ© - UNESC - FundaÃ§Ã£o Social Rural de Colatina, Colatina, ES, Brazil|Hospital Vila da Serra, Nova Lima, MG, Brazil|Santa Casa de MisericÃ³rdia de SÃ£o JoÃ£o Del Rei, SÃ£o JoÃ£o Del Rei, MG, Brazil|AssociaÃ§Ã£o EvangÃ©lica Beneficente de Londrina - Hospital EvangÃ©lico de Londrina, Londrina, PR, Brazil|Instituto Estadual do CÃ©rebro Paulo Niemeyer, Rio De Janeiro, RJ, Brazil|Hospital Geral de Caxias do Sul, Caxias do Sul, RS, Brazil|Hospital Santa Rita - Irmandade Santa Casa de Porto Alegre, Porto Alegre, RS, Brazil|Hospital SÃ£o Francisco - Irmandade Santa Casa de Porto Alegre, Porto Alegre, RS, Brazil|Hospital SÃ£o JosÃ©, Criciuma, SC, Brazil|Hospital BaÃ­a Sul - BaÃ­a Sul Medical Center, FlorianÃ³polis, SC, Brazil|Hospital Nereu Ramos, FlorianÃ³polis, Sc, Brazil|Centro Hospitalar Unimed, Joinville, SC, Brazil|Hospital de Amor - Unidade Barretos (FundaÃ§Ã£o PIO XII), Barretos, SP, Brazil|Casa de SaÃºde Santa Marcelina, SÃ£o Paulo, SP, Brazil|Hospital Albert Einstein, SÃ£o Paulo, SP, Brazil|Hospital BeneficÃªncia Portuguesa - Real e BenemÃ©rita AssociaÃ§Ã£o Portuguesa de BeneficÃªncia, SÃ£o Paulo, SP, Brazil|Hospital BP Mirante - Real e BenemÃ©rita, SÃ£o Paulo, SP, Brazil|Hospital das ClÃ­nicas da FMUSP, SÃ£o Paulo, SP, Brazil|Hospital do Servidor PÃºblico Estadual - HSPE - IAMSPE, SÃ£o Paulo, SP, Brazil|Hospital SÃ£o Paulo - UNIFESP, SÃ£o Paulo, SP, Brazil|Hospital SÃ­rio-LibanÃªs, SÃ£o Paulo, SP, Brazil|Hospital SEPACO, SÃ£o Paulo, S, Brazil</t>
  </si>
  <si>
    <t>Safety and Efficacy of Hydroxychloroquine Associated With Azithromycin in SARS-Cov-2 Virus (COVID-19)</t>
  </si>
  <si>
    <t>NCT04322123</t>
  </si>
  <si>
    <t>https://ClinicalTrials.gov/show/NCT04323631</t>
  </si>
  <si>
    <t>0154-20-RMB</t>
  </si>
  <si>
    <t>Hydroxychloroquine for the Treatment of Patients With Mild to Moderate COVID-19 to Prevent Progression to Severe Infection or Death</t>
  </si>
  <si>
    <t>NCT04323631</t>
  </si>
  <si>
    <t>https://ClinicalTrials.gov/show/NCT04321616</t>
  </si>
  <si>
    <r>
      <t>DOI: </t>
    </r>
    <r>
      <rPr>
        <u/>
        <sz val="10"/>
        <color theme="10"/>
        <rFont val="Arial"/>
        <family val="2"/>
      </rPr>
      <t>10.7326/M21-0653</t>
    </r>
  </si>
  <si>
    <t>Andreas Barratt-Due, Oslo, Norway</t>
  </si>
  <si>
    <t>The Efficacy of Different Anti-viral Drugs in COVID 19 Infected Patients</t>
  </si>
  <si>
    <t>NCT04321616</t>
  </si>
  <si>
    <t>https://ClinicalTrials.gov/show/NCT04321278</t>
  </si>
  <si>
    <t>30155020.5.1001.0071</t>
  </si>
  <si>
    <t>DOI: 10.1016/S0140-6736(20)31862-6 ; DOI: 10.1016/j.medcli.2020.04.004</t>
  </si>
  <si>
    <t>Hospital de UrgÃªncia e EmergÃªncia de Rio Branco, Rio Branco, AC, Brazil|Hospital e ClÃ­nica SÃ£o Roque, IpiaÃº, BA, Brazil|Hospital da Cidade, Salvador, BA, Brazil|Hospital Maternidade SÃ£o Vicente de Paulo, Barbalha, CE, Brazil|Hospital de Messejana Dr. Carlos Alberto Studart Gomes, Fortaleza, CE, Brazil|Hospital Unimed Cariri, Juazeiro Do Norte, CE, Brazil|Hospital Brasilia, Brasilia, DF, Brazil|Hospital Estadual Jayme dos Santos Neves, Serra, ES, Brazil|Hospital EvangÃ©lico de Vila Velha, Vila Velha, ES, Brazil|Secretaria de Estado de SaÃºde de Goias, GoiÃ¢nia, GO, Brazil|Santa Casa de MisericÃ³rdia de Belo Horizonte Santa Casa de BH, Belo Horizonte, MG, Brazil|Hospital Santa Paula, Passos, MG, Brazil|Santa Casa da Misericordia - UTI (SÃ£o JoÃ£o Del Rey), SÃ£o JoÃ£o Del Rei, MG, Brazil|Hospital Maternidade E Pronto Socorro Santa Lucia Ltda, PoÃ§os De Caldas, Minas Gerais, Brazil|Universidade Estadual de Londrina, Londrina, ParanÃ¡, Brazil|Hospital Adventista de BelÃ©m, BelÃ©m, ParÃ¡, Brazil|Hospital Adventista de Belem, Belem, PA, Brazil|Procape - Pronto S.Cardiologico de Pe.Prof.Luiz Tavares-, Recife, PE, Brazil|Liga Paranaense de Combate ao CÃ¢ncer, Curitiba, PR, Brazil|Hospital Giselda Trigueiro, Natal, Rio Grande Do Norte, Brazil|Hospital Moinhos de Vento, Porto Alegre, Rio Grande Do Sul, Brazil|Irmandade da Santa Casa de Misericordia de Porto Alegre, Porto Alegre, Rio Grande Do Sul, Brazil|Hospital Naval MarcÃ­lio Dias, Rio de Janeiro, RJ, Brazil|Hospital SÃ£o Lucas, Rio De Janeiro, RJ, Brazil|Hospital Maternidade PROMATER, Natal, RN, Brazil|AssociaÃ§Ã£o Dr. Bartholomeu Tacchini, Bento GonÃ§alves, RS, Brazil|Hospital Geral de Caxias do Sul, Caxias Do Sul, RS, Brazil|Hospital Bruno Born, Lajeado, RS, Brazil|Hospital SÃ£o Vicente de Paulo, Passo Fundo, RS, Brazil|Maestri E Kormann Consultoria Medico-Cientifica, Blumenau, Santa Catarina, Brazil|Sociedade Literaria e Caritativa Santo Agostinho, CriciÃºma, Santa Catarina, Brazil|Hospital Nereu Ramos, FlorianÃ³polis, SC, Brazil|Hospital UniversitÃ¡rio Polydoro Ernani de SÃ£o Thiago/HU - UFSC, FlorianÃ³polis, SC, Brazil|Centro Hospitalar Unimed, Joinville, SC, Brazil|Hospital Dona Helena, Joinville, SC, Brazil|Hospital Municipal Sao Jose, Joinville, SC, Brazil|Hospital Regional Hans Dieter Schmidt, Joinville, SC, Brazil|Faculdade de Medicina de Botucatu, Botucatu, SP, Brazil|nstituto de Pesquisa ClÃ­nica de Campinas, Campinas, SP, Brazil|FundaÃ§Ã£o do ABC (Hospital Estadual MÃ¡rio Covas), Santo AndrÃ©, SP, Brazil|AC Camargo Cancer Center - FundaÃ§Ã£o Antonio Prudente, SÃ£o Paulo, SP, Brazil|Casa de Saude Santa Marcelina, SÃ£o Paulo, SP, Brazil|Hospital AlemÃ£o Oswaldo Cruz, SÃ£o Paulo, SP, Brazil|Hospital Moriah, SÃ£o Paulo, SP, Brazil|Hospital Nove de Julho, SÃ£o Paulo, SP, Brazil|Hospital Santa Paula, SÃ£o Paulo, SP, Brazil|Hospital SÃ£o Camilo Pompeia, SÃ£o Paulo, SP, Brazil|FundaÃ§Ã£o Pio XII, Barretos, SÃ£o Paulo, Brazil|Santa Casa de Misericordia de Votuporanga, Votuporanga, SÃ£o Paulo, Brazil|Hospital Israelita Albert Einstein, SÃ£o Paulo, Brazil|A BeneficÃªncia Portuguesa de SÃ£o Paulo - BP, SÃ£o Paulo, Brazil|Associacao Beneficente Siria, SÃ£o Paulo, Brazil|Hospital Vila Santa Catarina, SÃ£o Paulo, Brazil|Real e BenemÃ©rita AssociaÃ§Ã£o Portuguesa de BeneficÃªncia/SP - 1, SÃ£o Paulo, Brazil|Secretaria de SaÃºde do Estado de SÃ£o Paulo, SÃ£o Paulo, Brazil|Serv Social da Industria do papel, papelÃ£o e cortiÃ§a do estado de SP, SÃ£o Paulo, Brazil|Sociedade Beneficente de Senhoras Hospital SÃ­rio-LibanÃªs, SÃ£o Paulo, Brazil|Universidade Federal de SÃ£o Paulo, SÃ£o Paulo, Brazil</t>
  </si>
  <si>
    <t>Safety and Efficacy of Hydroxychloroquine Associated With Azithromycin in SARS-CoV2 Virus (Coalition Covid-19 Brasil II)</t>
  </si>
  <si>
    <t>NCT04321278</t>
  </si>
  <si>
    <t>https://ClinicalTrials.gov/show/NCT04318444</t>
  </si>
  <si>
    <t>AAAS9676</t>
  </si>
  <si>
    <t>Columbia University Irving Medical Center, New York, New York, United States</t>
  </si>
  <si>
    <t>Hydroxychloroquine Post Exposure Prophylaxis for Coronavirus Disease (COVID-19)</t>
  </si>
  <si>
    <t>NCT04318444</t>
  </si>
  <si>
    <t>https://ClinicalTrials.gov/show/NCT04318015</t>
  </si>
  <si>
    <t>ProfilaxisCOVID</t>
  </si>
  <si>
    <t>Instituto Nacional de Enfermedades Respiratorias, "Ismael CosÃ­o Villegas", Mexico, City, Mexico</t>
  </si>
  <si>
    <t>Hydroxychloroquine Chemoprophylaxis in Healthcare Personnel in Contact With COVID-19 Patients (PHYDRA Trial)</t>
  </si>
  <si>
    <t>NCT04318015</t>
  </si>
  <si>
    <t>https://ClinicalTrials.gov/show/NCT04315948</t>
  </si>
  <si>
    <t>C20-15</t>
  </si>
  <si>
    <t>DOI: 10.1056/NEJMoa2023184 ; DOI: 10.1016/j.cmi.2021.05.020</t>
  </si>
  <si>
    <t>Medizinische UniversitÃ¤t Innsbruck, Innsbruck, Austria|Kepler UniversitÃ¤tsklinikum Linz, Linz, Austria|Landeskrankenhaus Salzburg UniversitÃ¤tsklinikum der Paracelsus Medizinischen PrivatuniversitÃ¤t, Salzburg, Austria|HÃ´pital Erasme - Cliniques universitaires de Bruxelles, Brussels, Belgium|HÃ´pital Saint Luc, Brussels, Belgium|HÃ´pital La Citadelle, LiÃ¨ge, Belgium|Centre Hospitalier Universitaire Amiens-Picardie, Amiens, France|Centre Hospitalier Regional Metz-Thionville, Ars-Laquenexy, France|Centre Hospitalier RÃ©gional Universitaire de BesanÃ§on, BesanÃ§on, France|Centre Hospitalier Universitaire de Bordeaux, Bordeaux, France|CHU APHP Ambroise-ParÃ©, Boulogne-Billancourt, France|Centre Hospitalier AndrÃ©e Rosemon, Cayenne, France|CHU Clermont-Ferrand, Clermont-Ferrand, France|Hospices Civil, Colmar, France|APHP - hÃ´pital Henri-Mondor, CrÃ©teil, France|Centre Hospitalier Universitaire Dijon-Bourgogne, Dijon, France|Centre Hospitalier Universitaire de Martinique, Fort De France, France|AP-HP HÃ´pital BicÃªtre, Kremlin-BicÃªtre, France|Centre Hospitalo-Universitaire de Grenoble, La Tronche, France|Centre hospitalier de Versailles, Le Chesnay, France|Centre Hospitalier RÃ©gional Universitaire de Lille, Lille, France|Hospices Civils de Lyon, Lyon, France|Centre Hospitalier de Mont de Marsan, Mont-de-Marsan, France|Centre Hospitalier Universitaire de Montpellier, Montpellier, France|Groupe Hospitalier de la RÃ©gion de Mulhouse Sud Alsace, Mulhouse, France|Centre Hospitalier RÃ©gional et Universitaire de Nancy, Nancy, France|Centre Hospitalier Universitaire de Nantes, Nantes, France|Centre Hospitalo-Universitaire de Nice, Nice, France|CHU NÃ®mes, NÃ®mes, France|APHP - HÃ´pital LariboisiÃ¨re, Paris, France|APHP - HÃ´pital Saint Louis, Paris, France|APHP - HÃ´pital Saint Antoine, Paris, France|APHP - HÃ´pital Universitaire PitiÃ© SalpÃªtriÃ¨re, Paris, France|APHP - HÃ´pital Cochin, Paris, France|HÃ´pital Paris Saint-Joseph et Marie Lannelongue, Paris, France|APHP - HÃ´pital Necker, Paris, France|APHP- HÃ´pital EuropÃ©en Georges-Pompidou, Paris, France|APHP - HÃ´pital Bichat Claude Bernard, Paris, France|APHP - HÃ´pital Tenon, Paris, France|CHU Poitiers, Poitiers, France|CH Cornouaille, Quimper, France|CHU de Reims, Reims, France|Centre Hospitalier Universitaire de Rennes, Rennes, France|Hopital DELAFONTAINE, Saint-Denis, France|HÃ´pital d'Instruction des ArmÃ©es BEGIN, Saint-MandÃ©, France|Centre Hospitalier Universitaire de Saint Etienne, Saint-Ã‰tienne, France|Centre Hospitalier RÃ©gional Universitaire de Strasbourg, Strasbourg, France|Centre Hospitalier Universitaire de Toulouse, Toulouse, France|Centre Hospitalier Universitaire de Toulouse, Toulouse, France|Centre Hospitalier de Tourcoing, Tourcoing, France|Centre Hospitalier Universitaire de Tours, Tours, France|CH Bretagne Atlantique, Vannes, France|CH Bretagne Atlantique, Vannes, France|Centre Hospitalier Annecy Genevois, Ã‰pagny, France|Centre Hospitalier Luxembourg, Luxembourg, Luxembourg|HÃ´pitaux Robert Schuman, Luxembourg, Luxembourg|Hospital de Abrantes (CHMT), Abrantes, Portugal|Hospital de Cascais, Cascais, Portugal|CHULN- Hospital de Santa Maria, Lisboa, Portugal|Centro Hospitalar UniversitÃ¡rio de SÃ£o JoÃ£o, EPE, Porto, Portugal</t>
  </si>
  <si>
    <t>Trial of Treatments for COVID-19 in Hospitalized Adults</t>
  </si>
  <si>
    <t>NCT04315948</t>
  </si>
  <si>
    <t>https://ClinicalTrials.gov/show/NCT04316377</t>
  </si>
  <si>
    <t>REC 121446</t>
  </si>
  <si>
    <r>
      <t>DOI: </t>
    </r>
    <r>
      <rPr>
        <u/>
        <sz val="10"/>
        <color theme="10"/>
        <rFont val="Arial"/>
        <family val="2"/>
      </rPr>
      <t>10.1038/s41467-020-19056-6</t>
    </r>
  </si>
  <si>
    <t>Akershus University Hospital, LÃ¸renskog, Norway</t>
  </si>
  <si>
    <t>Hydroxychoroquine sulphate</t>
  </si>
  <si>
    <t>Norwegian Coronavirus Disease 2019 Study</t>
  </si>
  <si>
    <t>NCT04316377</t>
  </si>
  <si>
    <t>https://ClinicalTrials.gov/show/NCT04315896</t>
  </si>
  <si>
    <t>HidroxycloroquinaCOVID19</t>
  </si>
  <si>
    <t>Hydroxychloroquine Treatment for Severe COVID-19 Pulmonary Infection (HYDRA Trial)</t>
  </si>
  <si>
    <t>NCT04315896</t>
  </si>
  <si>
    <t>https://ClinicalTrials.gov/show/NCT04308668</t>
  </si>
  <si>
    <t>MED-2020-28673</t>
  </si>
  <si>
    <r>
      <t>DOI: 10.1056/NEJMoa2016638</t>
    </r>
    <r>
      <rPr>
        <u/>
        <sz val="10"/>
        <color theme="10"/>
        <rFont val="Arial"/>
        <family val="2"/>
      </rPr>
      <t xml:space="preserve"> ;  DOI: 10.7326/M20-4207 ; DOI: 10.1093/ofid/ofaa500 ; </t>
    </r>
    <r>
      <rPr>
        <u/>
        <sz val="10"/>
        <color theme="10"/>
        <rFont val="Arial"/>
        <family val="2"/>
      </rPr>
      <t>DOI: 10.7326/L20-1426</t>
    </r>
  </si>
  <si>
    <t>Nationwide Enrollment via Internet, please email: covid19@umn.edu, Minneapolis, Minnesota, United States|University of Minnesota, Minneapolis, Minnesota, United States|University of Alberta, Edmonton, Alberta, Canada|University of Manitoba, Winnipeg, Manitoba, Canada|Research Institute of the McGill University Heath Centre, MontrÃ©al, Quebec, Canada</t>
  </si>
  <si>
    <t>Post-exposure Prophylaxis / Preemptive Therapy for SARS-Coronavirus-2</t>
  </si>
  <si>
    <t>NCT04308668</t>
  </si>
  <si>
    <t>https://ClinicalTrials.gov/show/NCT04307693</t>
  </si>
  <si>
    <t>S2020-0472-0001</t>
  </si>
  <si>
    <t>Asan Medical Center, University of Ulsan College of Medicine, Seoul, Korea, Republic of</t>
  </si>
  <si>
    <t>Comparison of Lopinavir/Ritonavir or Hydroxychloroquine in Patients With Mild Coronavirus Disease (COVID-19)</t>
  </si>
  <si>
    <t>NCT04307693</t>
  </si>
  <si>
    <t>https://ClinicalTrials.gov/show/NCT04303299</t>
  </si>
  <si>
    <t>TH-DMS-COVID19 study</t>
  </si>
  <si>
    <t>Assistant Professor Subsai Kongsaengdao, Bangkok, Thailand</t>
  </si>
  <si>
    <t>Fight COVID-19 Trial</t>
  </si>
  <si>
    <t>NCT04303299</t>
  </si>
  <si>
    <t>https://ClinicalTrials.gov/show/NCT04303507</t>
  </si>
  <si>
    <t>VIR20001</t>
  </si>
  <si>
    <t>Chattogram Medical College Hospital, Chittagong, Chattogram, Bangladesh|Centre Hospitalier et Universitaire de Zone Abomey-Calavi, Abomey-Calavi, Benin|Alert Hospital, Addis Ababa, Ethiopia|The St. Paul's Hospital Millennium Medical College, Addis Ababa, Ethiopia|Zewditu Memorial Hospital, Addis Ababa, Ethiopia|Airlangga University Hospital (UNAIR), Surabaya, East Java, Indonesia|Husada Utama Hospital, Surabaya, East Java, Indonesia|Metropolitan Medical Care Hospital, Jakarta, Jakarta Selatan, Indonesia|RSUPN Cipto Mangunkusumo Hospital, Jakarta Pusat, Jakarta, Indonesia|Bunda Thamrin Hospital, Medan, North Sumatra, Indonesia|Adam Malik Hospital, Medan, North Sumatra, Indonesia|Murni Teguh Memorial Hospital, Medan, North Sumatra, Indonesia|Dadi Hospital, Makassar, South Sulawesi, Indonesia|Hasanuddin University Hospital (UNHAS), Makassar, South Sulawesi, Indonesia|Wahidin Hospital, Makassar, South Sulawesi, Indonesia|Sardjito Hospital, Yogyakarta, Indonesia|Istituto Sacro Cuore Don Calabria, Negrar, Negrar Di Valpolicella VR, Italy|Fountain Healthcare Hospital, Eldoret, Kenya|Coast General Teaching and Referral Hospital, Mombasa, Kenya|Mbagathi County Hospital, Nairobi, Kenya|Mahosot hospital, Vientiane, Lao People's Democratic Republic|Centre for Vaccine Development-Mali, Bamako, Mali|Koshi Hospital, Biratnagar, Nepal|B.P. Koirala Institute of Health Sciences, DharÄn BÄzÄr, Nepal|Niamey (Epicentre France), Maradi, Niger|The Aga Khan University Hospital, Karachi, Pakistan|Faculty of Tropical Medicine, Mahidol University, Bangkok, Thailand|University Hospitals Of Morecambe Bay NHS Foundation Trust, Kendal, Cumbria, United Kingdom|The Princess Alexandra Hospital NHS Trust, Harlow, Essex, United Kingdom|Lewisham and Greenwich NHS Trust, Woolwich, London, United Kingdom|The Dudley Group NHS Foundation Trust, Dudley, West Midlands, United Kingdom|Northern devon healthcare NHS trust, Barnstaple, United Kingdom|Birmingham &amp; Solihull Mental Health NHS Trust, Birmingham, United Kingdom|Brighton and Sussex University Hospitals NHS Trust, Brighton, United Kingdom|University Hospitals Coventry and Warwickshire NHS Trust, Coventry, United Kingdom|Rotherham, Doncaster And South Humber NHS Foundation Trust, Doncaster, United Kingdom|Guy's and St Thomas' NHS Foundation Trust, London, United Kingdom|Imperial College Healthcare NHS Trust, London, United Kingdom|Oxford University Hospital NHS Foundation Trust, Oxford, United Kingdom|Zambart, Lusaka, Zambia</t>
  </si>
  <si>
    <t>Chloroquine/ Hydroxychloroquine Prevention of Coronavirus Disease (COVID-19) in the Healthcare Setting</t>
  </si>
  <si>
    <t>NCT04303507</t>
  </si>
  <si>
    <t>https://ClinicalTrials.gov/show/NCT04286503</t>
  </si>
  <si>
    <t>BeijingYouan Hospital</t>
  </si>
  <si>
    <t>The Clinical Study of Carrimycin on Treatment Patients With COVID-19</t>
  </si>
  <si>
    <t>NCT04286503</t>
  </si>
  <si>
    <t>https://ClinicalTrials.gov/show/NCT04261517</t>
  </si>
  <si>
    <t>HC-COVID-19</t>
  </si>
  <si>
    <t>DOI: 10.3785/j.issn.1008-9292.2020.03.03</t>
  </si>
  <si>
    <t>Shanghai Public Health Clinical Center, Shanghai, Shanghai, China|Shanghai Public Health Clinical Center, Shanghai, Shanghai, China</t>
  </si>
  <si>
    <t>Efficacy and Safety of Hydroxychloroquine for Treatment of COVID-19</t>
  </si>
  <si>
    <t>NCT04261517</t>
  </si>
  <si>
    <t>Drug of interest</t>
  </si>
  <si>
    <t>Enrollment</t>
  </si>
  <si>
    <t>13 with results</t>
  </si>
  <si>
    <t>https://ClinicalTrials.gov/show/NCT04944082</t>
  </si>
  <si>
    <t>Remdesivir-Ivermectin</t>
  </si>
  <si>
    <t>Allocation: Randomized|Intervention Model: Parallel Assignment|Masking: None (Open Label)|Primary Purpose: Treatment</t>
  </si>
  <si>
    <t>Remdesivir- Ivermectin Combination Therapy in Severe Covid-19</t>
  </si>
  <si>
    <t>NCT04944082</t>
  </si>
  <si>
    <t>https://ClinicalTrials.gov/show/NCT04937569</t>
  </si>
  <si>
    <t>AssiutU-Ivercom</t>
  </si>
  <si>
    <t>Allocation: Randomized|Intervention Model: Sequential Assignment|Masking: None (Open Label)|Primary Purpose: Treatment</t>
  </si>
  <si>
    <t>Aliae AR Mohamed-Hussein, Assiut, Egypt</t>
  </si>
  <si>
    <t>Ivermectin Versus Standard Treatment in Mild COVID-19</t>
  </si>
  <si>
    <t>NCT04937569</t>
  </si>
  <si>
    <t>https://ClinicalTrials.gov/show/NCT04920942</t>
  </si>
  <si>
    <t>I-TECH21</t>
  </si>
  <si>
    <t>Randomized Intervention Model: Parallel Assignment</t>
  </si>
  <si>
    <t>Sultanah Aminah Hospital, Johor Bahru, Johor, Malaysia|Sultanah Bahiyah Hospital, Alor Setar, Kadah, Malaysia|Sultan Abdul Halim Hospital, Sungai Petani, Kedah, Malaysia|Hospital Raja Permaisuri Bainun, Ipoh, Ipoh, Perak, Malaysia|Taiping Hospital, Taiping, Perak, Malaysia|Tuanku Fauziah Hospital, Kangar, Perlis, Malaysia|Pulau Pinang Hospital, George Town, Pulau Pinang, Malaysia|Lahad Datu Hospital, Tawau, Sabah, Malaysia|Sarawak General Hospital, Kuching, Sarawak, Malaysia|Sungai Buloh Hospital, Shah Alam, Selangor, Malaysia|Kuala Lumpur Hospital, Kuala Lumpur, Malaysia|Melaka Hospital, Melaka, Malaysia</t>
  </si>
  <si>
    <t>Ivermectin Treatment Efficacy in Covid-19 High Risk Patients</t>
  </si>
  <si>
    <t>NCT04920942</t>
  </si>
  <si>
    <t>https://ClinicalTrials.gov/show/NCT04894721</t>
  </si>
  <si>
    <t>5077/410 CH 2020</t>
  </si>
  <si>
    <t>SI.PRO.SA, Ministerio de Salud PÃºblica, TucumÃ¡n, Argentina</t>
  </si>
  <si>
    <t>Prophylaxis for COVID-19: Ivermectin in Close Contacts of COVID-19 Cases (IVERNEX-TUC)</t>
  </si>
  <si>
    <t>NCT04894721</t>
  </si>
  <si>
    <t>https://ClinicalTrials.gov/show/NCT04891250</t>
  </si>
  <si>
    <t>ZIT</t>
  </si>
  <si>
    <t>University of Zambia, Lusaka, Zambia</t>
  </si>
  <si>
    <t>The Zambia Ivermectin Trial for the Treatment and Prevention of COVID-19</t>
  </si>
  <si>
    <t>NCT04891250</t>
  </si>
  <si>
    <t>https://ClinicalTrials.gov/show/NCT04886362</t>
  </si>
  <si>
    <t>IVERCOL01</t>
  </si>
  <si>
    <t>Ivermectina Colombia (IVERCOL)</t>
  </si>
  <si>
    <t>NCT04886362</t>
  </si>
  <si>
    <t>https://ClinicalTrials.gov/show/NCT04885530</t>
  </si>
  <si>
    <t>Pro00107921|3U24TR001608-05W1</t>
  </si>
  <si>
    <t>Allocation: Randomized|Intervention Model: Parallel Assignment|Masking: Double (Participant, Care Provider)|Primary Purpose: Treatment</t>
  </si>
  <si>
    <t>Duke Clinical Research Institute, Durham, North Carolina, United States|Duke University Medical Center, Durham, North Carolina, United States</t>
  </si>
  <si>
    <t>ACTIV-6: COVID-19 Study of Repurposed Medications</t>
  </si>
  <si>
    <t>NCT04885530</t>
  </si>
  <si>
    <t>https://ClinicalTrials.gov/show/NCT04836299</t>
  </si>
  <si>
    <t>RCT01</t>
  </si>
  <si>
    <t>Universidad Mayor de San SimÃ³n, Cochabamba, Bolivia</t>
  </si>
  <si>
    <t>Clinical Trial to "Study the Efficacy and Therapeutic Safety of Ivermectin: (SAINTBO)</t>
  </si>
  <si>
    <t>NCT04836299</t>
  </si>
  <si>
    <t>https://ClinicalTrials.gov/show/NCT04832945</t>
  </si>
  <si>
    <t>Observational Model: Cohort|Time Perspective: Retrospective</t>
  </si>
  <si>
    <t>Centro Medico Bournigal, Puerto Plata, Dominican Republic|Centro MÃ©dico Punta Cana, Punta Cana, Dominican Republic</t>
  </si>
  <si>
    <t>SARS-CoV-2 Pre-exposure Prophylaxis With Ivermectin Retrospective Cohort Study</t>
  </si>
  <si>
    <t>NCT04832945</t>
  </si>
  <si>
    <t>https://ClinicalTrials.gov/show/NCT04834115</t>
  </si>
  <si>
    <t>PINV20-387</t>
  </si>
  <si>
    <t>Facultad de Ciencias MÃ©dicas - Universidad Nacional de AsunciÃ³n, AsunciÃ³n, Paraguay</t>
  </si>
  <si>
    <t>Efficacy of Ivermectin in Outpatients With Non-severe COVID-19</t>
  </si>
  <si>
    <t>NCT04834115</t>
  </si>
  <si>
    <t>https://ClinicalTrials.gov/show/NCT04784481</t>
  </si>
  <si>
    <t>5077-410-CH2020</t>
  </si>
  <si>
    <t>Ivermectin Reproposing for Mild Stage COVID-19 Outpatients</t>
  </si>
  <si>
    <t>NCT04784481</t>
  </si>
  <si>
    <t>https://ClinicalTrials.gov/show/NCT04768179</t>
  </si>
  <si>
    <t>IVCOM PROTOCOL VERSION 03</t>
  </si>
  <si>
    <t>Safety &amp; Efficacy of Low Dose Aspirin / Ivermectin Combination Therapy for Treatment of Covid-19 Patients</t>
  </si>
  <si>
    <t>NCT04768179</t>
  </si>
  <si>
    <t>https://ClinicalTrials.gov/show/NCT04747678</t>
  </si>
  <si>
    <t>ahmed19782020</t>
  </si>
  <si>
    <t>Observational Model: Case-Crossover|Time Perspective: Cross-Sectional</t>
  </si>
  <si>
    <t>Ahmed Mansour, ShibÄ«n Al Kawm, Menoufia, Egypt</t>
  </si>
  <si>
    <t>Adverse Effects of Ivermectin Used in Egypt During COVID-19</t>
  </si>
  <si>
    <t>NCT04747678</t>
  </si>
  <si>
    <t>https://ClinicalTrials.gov/show/NCT04739410</t>
  </si>
  <si>
    <t>IRB#FMH-07-2020-IRB-766-M</t>
  </si>
  <si>
    <t>Aijaz Zeeshan Khan Chachar, Lahore, Punjab, Pakistan</t>
  </si>
  <si>
    <t>Effectiveness of Ivermectin in SARS-CoV-2/COVID-19 Patients</t>
  </si>
  <si>
    <t>NCT04739410</t>
  </si>
  <si>
    <t>https://ClinicalTrials.gov/show/NCT04729140</t>
  </si>
  <si>
    <t>COVIVER-OUT PLUS</t>
  </si>
  <si>
    <t>MAX HEALTH, Subsero Health 2055 Wood Street, Suite 100, Sarasota, Florida, United States</t>
  </si>
  <si>
    <t>An Outpatient Clinical Trial Using Ivermectin and Doxycycline in COVID-19 Positive Patients at High Risk to Prevent COVID-19 Related Hospitalization</t>
  </si>
  <si>
    <t>NCT04729140</t>
  </si>
  <si>
    <t>https://ClinicalTrials.gov/show/NCT04727424</t>
  </si>
  <si>
    <t>TOGETHER_2</t>
  </si>
  <si>
    <t>City of IbiritÃ©, IbiritÃ©, MG, Brazil|City of Sete Lagoas, Sete Lagoas, MG, Brazil|CARDRESEARCH - Cardiologia Assistencial e de Pesquisa, Belo Horizonte, Minas Gerais, Brazil|City of Brumadinho, Brumadinho, Minas Gerais, Brazil|Centro UniversitÃ¡rio FIPMOC, Montes Claros, Minas Gerais, Brazil|Universidade Federal de Ouro Preto, Ouro Preto, Minas Gerais, Brazil</t>
  </si>
  <si>
    <t>Repurposed Approved Therapies for Outpatient Treatment of Patients With Early-Onset COVID-19 and Mild Symptoms</t>
  </si>
  <si>
    <t>NCT04727424</t>
  </si>
  <si>
    <t>https://ClinicalTrials.gov/show/NCT04723459</t>
  </si>
  <si>
    <t>SVU MED CIT0 23 4 21 1 121</t>
  </si>
  <si>
    <t>Allocation: Randomized|Intervention Model: Parallel Assignment|Masking: None (Open Label)|Primary Purpose: Prevention</t>
  </si>
  <si>
    <t>Zaky Aref, Qina, Egypt</t>
  </si>
  <si>
    <t>Efficacy of Nano-Ivermectin Impregnated Masks in Prevention of Covid-19 Among Healthy Contacts and Medical Staff</t>
  </si>
  <si>
    <t>NCT04723459</t>
  </si>
  <si>
    <t>https://ClinicalTrials.gov/show/NCT04716569</t>
  </si>
  <si>
    <t>SVU MED CIT0 23 4 21 1 120</t>
  </si>
  <si>
    <t> 10.2147/IJN.S313093 Local use of IVM is safe and leads to a reduction in anosmia</t>
  </si>
  <si>
    <t>Zaky Aref, QinÄ, Qina, Egypt</t>
  </si>
  <si>
    <t>Evaluation of Ivermectin Mucoadhesive Nanosuspension as Nasal Spray in Management of Early Covid-19</t>
  </si>
  <si>
    <t>NCT04716569</t>
  </si>
  <si>
    <t>https://ClinicalTrials.gov/show/NCT04703608</t>
  </si>
  <si>
    <t>LEO 22628</t>
  </si>
  <si>
    <t>Mrcg@Lshtm, Fajara, Gambia</t>
  </si>
  <si>
    <t>Prevention and Treatment for COVID -19 (Severe Acute Respiratory Syndrome Coronavirus 2 SARS-CoV-2) Associated Severe Pneumonia in the Gambia</t>
  </si>
  <si>
    <t>NCT04703608</t>
  </si>
  <si>
    <t>https://ClinicalTrials.gov/show/NCT04703205</t>
  </si>
  <si>
    <t>CORVETTE-01</t>
  </si>
  <si>
    <t>Kitasato University, Sagamihara, Kanagawa, Japan</t>
  </si>
  <si>
    <t>Study in COvid-19 Patients With iveRmectin (CORVETTE-01)</t>
  </si>
  <si>
    <t>NCT04703205</t>
  </si>
  <si>
    <t>https://ClinicalTrials.gov/show/NCT04701710</t>
  </si>
  <si>
    <t>5076-410-CH2020</t>
  </si>
  <si>
    <t>Prophylaxis Covid-19 in Healthcare Agents by Intensive Treatment With Ivermectin and Iota-carrageenan</t>
  </si>
  <si>
    <t>NCT04701710</t>
  </si>
  <si>
    <t>https://ClinicalTrials.gov/show/NCT04681053</t>
  </si>
  <si>
    <t>R.20.11.1090.R1</t>
  </si>
  <si>
    <t>Randomised open label intervention</t>
  </si>
  <si>
    <t>Mansoura Faculty of Medicine, Mansoura, Dakahlyia, Egypt</t>
  </si>
  <si>
    <t>Inhaled Ivermectin and COVID-19</t>
  </si>
  <si>
    <t>NCT04681053</t>
  </si>
  <si>
    <t>https://ClinicalTrials.gov/show/NCT04673214</t>
  </si>
  <si>
    <t>R-2020-785-176</t>
  </si>
  <si>
    <t>Allocation: Randomized|Intervention Model: Parallel Assignment|Masking: Single (Participant)|Primary Purpose: Treatment</t>
  </si>
  <si>
    <t>Alma Italia Guerrero Martinez, Mexico, Distrito Federal, Mexico</t>
  </si>
  <si>
    <t>Evaluation of Prognostic Modification in COVID-19 Patients in Early Intervention Treatment</t>
  </si>
  <si>
    <t>NCT04673214</t>
  </si>
  <si>
    <t>https://ClinicalTrials.gov/show/NCT04646109</t>
  </si>
  <si>
    <t>IVMC_03</t>
  </si>
  <si>
    <t>https://clinicaltrials.gov/ct2/show/results/NCT04646109?view=results  Ivermectin add-on to SOC in hospitalised COVID-19 patients showed no real difference in clincial improvement or mortality but had an impact on time to negative SARS-CoV2 PCR, saturation, ferritin levels</t>
  </si>
  <si>
    <t>Afyonkarahisar Health Science University, Afyonkarahisar, Turkey|Gulhane Faculty of Medicine, University of Health Sciences, Ankara, Turkey|YÄ±ldÄ±rÄ±m BeyazÄ±t University, Ankara City Hospital, Ankara, Turkey|Haydarpasa Sultan Abdulhamid Han Training and Research Hospital, Ä°stanbul, Turkey</t>
  </si>
  <si>
    <t>Ivermectin for Severe COVID-19 Management</t>
  </si>
  <si>
    <t>NCT04646109</t>
  </si>
  <si>
    <t>https://ClinicalTrials.gov/show/NCT04635943</t>
  </si>
  <si>
    <t>EC-CNTEI-014-2020</t>
  </si>
  <si>
    <t>10.1186/s13063-021-05236-2 DOI of study protocol</t>
  </si>
  <si>
    <t>Allocation: Randomized|Intervention Model: Parallel Assignment|Masking: Triple (Participant, Investigator, Outcomes Assessor)|Primary Purpose: Treatment Randomised triple-blinded placebo-controlled intervention</t>
  </si>
  <si>
    <t>Hospital Nacional Cayetano Heredia, Lima, Peru</t>
  </si>
  <si>
    <t>Randomized Phase IIA Clinical Trial to Evaluate the Efficacy of Ivermectin to Obtain Negative PCR Results in Patients With Early Phase COVID-19</t>
  </si>
  <si>
    <t>NCT04635943</t>
  </si>
  <si>
    <t>https://ClinicalTrials.gov/show/NCT04632706</t>
  </si>
  <si>
    <t>mdc-TTG-CT-001</t>
  </si>
  <si>
    <t>MAC Clinical Research Manchester (Early Phase Unit), Neuroscience Centre of Excellence, Manchester, Greater Mancherster, United Kingdom</t>
  </si>
  <si>
    <t>Exploratory Ph I Trial of the Active IMP in Healthy Volunteers in Relation to COVID-19</t>
  </si>
  <si>
    <t>NCT04632706</t>
  </si>
  <si>
    <t>https://ClinicalTrials.gov/show/NCT04602507</t>
  </si>
  <si>
    <t>ECA-COVID-CES</t>
  </si>
  <si>
    <t>Clinica CES, MedellÃ­n, Antioquia, Colombia</t>
  </si>
  <si>
    <t>Ivermectin in Adults With Severe COVID-19.</t>
  </si>
  <si>
    <t>NCT04602507</t>
  </si>
  <si>
    <t>https://ClinicalTrials.gov/show/NCT04591600</t>
  </si>
  <si>
    <t>IVM-DOX</t>
  </si>
  <si>
    <t>Effectiveness of Ivermectin and Doxycycline on COVID-19 Patients</t>
  </si>
  <si>
    <t>NCT04591600</t>
  </si>
  <si>
    <t>https://ClinicalTrials.gov/show/NCT04551755</t>
  </si>
  <si>
    <t>3,12E+10</t>
  </si>
  <si>
    <t>Safety and Efficacy of Ivermectin and Doxycycline in Treatment of Covid-19</t>
  </si>
  <si>
    <t>NCT04551755</t>
  </si>
  <si>
    <t>https://ClinicalTrials.gov/show/NCT04530474</t>
  </si>
  <si>
    <t>Temple University Hospital, Philadelphia, Pennsylvania, United States</t>
  </si>
  <si>
    <t>Outpatient Use of Ivermectin in COVID-19</t>
  </si>
  <si>
    <t>NCT04530474</t>
  </si>
  <si>
    <t>https://ClinicalTrials.gov/show/NCT04529525</t>
  </si>
  <si>
    <t>IVERCORCOVID19MSPICC</t>
  </si>
  <si>
    <t> 10.1186/s13063-020-04813-1  10.1186/s12879-021-06348-5 IVM had no effect in preventing hospitalisation for COVID-19</t>
  </si>
  <si>
    <t>Allocation: Randomized|Intervention Model: Parallel Assignment|Masking: Quadruple (Participant, Care Provider, Investigator, Outcomes Assessor)|Primary Purpose: Treatment</t>
  </si>
  <si>
    <t>Ministry of Public Health of the Province of Corrientes, Corrientes, Argentina</t>
  </si>
  <si>
    <t>Ivermectin to Prevent Hospitalizations in COVID-19</t>
  </si>
  <si>
    <t>NCT04529525</t>
  </si>
  <si>
    <t>https://ClinicalTrials.gov/show/NCT04527211</t>
  </si>
  <si>
    <t>Epi1JaveCali</t>
  </si>
  <si>
    <t>Allocation: Randomized|Intervention Model: Parallel Assignment|Masking: Quadruple (Participant, Care Provider, Investigator, Outcomes Assessor)|Primary Purpose: Prevention</t>
  </si>
  <si>
    <t>Pontificia Universidad Javeriana, Cali, Valle Del Cauca, Colombia</t>
  </si>
  <si>
    <t>Effectiveness and Safety of Ivermectin for the Prevention of Covid-19 Infection in Colombian Health Personnel</t>
  </si>
  <si>
    <t>NCT04527211</t>
  </si>
  <si>
    <t>https://ClinicalTrials.gov/show/NCT04523831</t>
  </si>
  <si>
    <t>ERC-DMC/ECC/2020/117</t>
  </si>
  <si>
    <t xml:space="preserve">https://clinicaltrials.gov/ct2/show/results/NCT04523831 Ivermectin plus doxycycline with SOC is better than SOC alone in decreasing time to clinical improvement.  10.1177/03000605211013550 </t>
  </si>
  <si>
    <t>Allocation: Randomized|Intervention Model: Parallel Assignment|Masking: Double (Participant, Investigator)|Primary Purpose: Treatment</t>
  </si>
  <si>
    <t>Dhaka Medical College, Dhaka, Bangladesh</t>
  </si>
  <si>
    <t>Clinical Trial of Ivermectin Plus Doxycycline for the Treatment of Confirmed Covid-19 Infection</t>
  </si>
  <si>
    <t>NCT04523831</t>
  </si>
  <si>
    <t>https://ClinicalTrials.gov/show/NCT04510194</t>
  </si>
  <si>
    <t>GIM-2020-29324</t>
  </si>
  <si>
    <t>University of Minnesota, Minneapolis, Minnesota, United States</t>
  </si>
  <si>
    <t>Outpatient Treatment of SARS-CoV-2 With Ivermectin, Fluvoxamine, and Metformin (COVID-19)</t>
  </si>
  <si>
    <t>NCT04510194</t>
  </si>
  <si>
    <t>https://ClinicalTrials.gov/show/NCT04510233</t>
  </si>
  <si>
    <t>IvrInh</t>
  </si>
  <si>
    <t>Randomized|Intervention Model: Parallel Assignment|Masking: None (Open Label)|Primary Purpose: Treatment</t>
  </si>
  <si>
    <t>Ivermectin Nasal Spray for COVID19 Patients</t>
  </si>
  <si>
    <t>NCT04510233</t>
  </si>
  <si>
    <t>https://ClinicalTrials.gov/show/NCT04482686</t>
  </si>
  <si>
    <t>PRG-049</t>
  </si>
  <si>
    <t>Trial of Combination Therapy to Treat COVID-19 Infection</t>
  </si>
  <si>
    <t>NCT04482686</t>
  </si>
  <si>
    <t>https://ClinicalTrials.gov/show/NCT04472585</t>
  </si>
  <si>
    <t>SZMC/IRB/Internal/215/2020</t>
  </si>
  <si>
    <t>Ali Clinic, Lahore, MA, Pakistan|Shaikh Zayed Hospital, Lahore, Punjab, Pakistan</t>
  </si>
  <si>
    <t>Efficacy of Subcutaneous Ivermectin With or Without Zinc in COVID-19 Patients</t>
  </si>
  <si>
    <t>NCT04472585</t>
  </si>
  <si>
    <t>https://ClinicalTrials.gov/show/NCT04447235</t>
  </si>
  <si>
    <t>NP 1677/20</t>
  </si>
  <si>
    <t xml:space="preserve"> Randomised double-blinded placebo-controlled intervention</t>
  </si>
  <si>
    <t>Instituto do Cancer do Estado de Sao Paulo, SAo Paulo, Brazil</t>
  </si>
  <si>
    <t>Early Treatment With Ivermectin and LosarTAN for Cancer Patients With COVID-19 Infection</t>
  </si>
  <si>
    <t>NCT04447235</t>
  </si>
  <si>
    <t>https://ClinicalTrials.gov/show/NCT04445311</t>
  </si>
  <si>
    <t>ZU-IRB#6151/31-5-2020</t>
  </si>
  <si>
    <t>Waheed Shouman, Zagazig, Sharkia, Egypt</t>
  </si>
  <si>
    <t>Ivermectin in Treatment of COVID-19</t>
  </si>
  <si>
    <t>NCT04445311</t>
  </si>
  <si>
    <t>https://ClinicalTrials.gov/show/NCT04438850</t>
  </si>
  <si>
    <t>cover_1</t>
  </si>
  <si>
    <t>IRCCS Sacro Cuore Don Calabria hospital, Negrar, Verona, Italy|Policlinico S. Orsola, Bologna, Italy|Ospedale Luigi Sacco, Milan, Italy|Ospedale di Rovereto, Rovereto, Italy|Ospedale Amedeo di Savoia, Turin, Italy</t>
  </si>
  <si>
    <t>COVidIVERmectin: Ivermectin for Treatment of Covid-19</t>
  </si>
  <si>
    <t>NCT04438850</t>
  </si>
  <si>
    <t>https://ClinicalTrials.gov/show/NCT04431466</t>
  </si>
  <si>
    <t>IFORS</t>
  </si>
  <si>
    <t>10.1016/j.toxrep.2021.03.003 Ivermectin as an adjunct to SOC reduced symptomatology</t>
  </si>
  <si>
    <t>Hospital UniveristÃ¡rio da Universidade Federal de SÃ£o Carlos (HU-UFSCar), SÃ£o Carlos, SÃ£o Paulo, Brazil|Hospital UniversitÃ¡rio da Universidade Federal de SÃ£o Carlos (HU-UFSCar), SÃ£o Carlos, SÃ£o Paulo, Brazil</t>
  </si>
  <si>
    <t>A Study to Compare the Efficacy and Safety of Different Doses of Ivermectin for COVID-19</t>
  </si>
  <si>
    <t>NCT04431466</t>
  </si>
  <si>
    <t>https://ClinicalTrials.gov/show/NCT04429711</t>
  </si>
  <si>
    <t>SHEBA-20-7156-ES-CTIL</t>
  </si>
  <si>
    <t>Randomized ntervention Model with quadruple masking:(Participant, Care Provider, Investigator, Outcomes Assessor)</t>
  </si>
  <si>
    <t>Sheba Medical Center, Ramat-Gan, Israel</t>
  </si>
  <si>
    <t>Ivermectin vs. Placebo for the Treatment of Patients With Mild to Moderate COVID-19</t>
  </si>
  <si>
    <t>NCT04429711</t>
  </si>
  <si>
    <t>https://ClinicalTrials.gov/show/NCT04425863</t>
  </si>
  <si>
    <t>IDEA</t>
  </si>
  <si>
    <t xml:space="preserve">https://clinicaltrials.gov/ct2/show/results/NCT04425863 Combination IDEA treatment led to a statistically significant reduction in death compared to other hospital treatments, other mortality in Argentina and when compared to the literature </t>
  </si>
  <si>
    <t>Observational Model: Cohort|Time Perspective: Prospective</t>
  </si>
  <si>
    <t>Hospital Eurnekian, Buenos Aires, Argentina</t>
  </si>
  <si>
    <t>Ivermectin, Aspirin, Dexamethasone and Enoxaparin as Treatment of Covid 19</t>
  </si>
  <si>
    <t>NCT04425863</t>
  </si>
  <si>
    <t>https://ClinicalTrials.gov/show/NCT04425707</t>
  </si>
  <si>
    <t>14-2020/3</t>
  </si>
  <si>
    <t>isolation and referal hospitals for COVID 19 patients, Cairo, Egypt</t>
  </si>
  <si>
    <t>Ivermectin In Treatment of COVID 19 Patients</t>
  </si>
  <si>
    <t>NCT04425707</t>
  </si>
  <si>
    <t>https://ClinicalTrials.gov/show/NCT04425850</t>
  </si>
  <si>
    <t>IVERCAR</t>
  </si>
  <si>
    <t>https://clinicaltrials.gov/ct2/show/results/NCT04425850 Carrageenen and ivermectin applied topically (nasal/buccal) decreases the risk of developing COVID-19 statistically significantly</t>
  </si>
  <si>
    <t>USEFULNESS of Topic Ivermectin and Carrageenan to Prevent Contagion of Covid 19</t>
  </si>
  <si>
    <t>NCT04425850</t>
  </si>
  <si>
    <t>https://ClinicalTrials.gov/show/NCT04422561</t>
  </si>
  <si>
    <t>ZU-IRB#6150/31-5-2020</t>
  </si>
  <si>
    <t>https://clinicaltrials.gov/ct2/show/results/NCT04422561 Results reported do not include the actual development of COVID-19 in the treatment group compared to the control group. Non-serious adverse events were noted in the prophylactic treatment group</t>
  </si>
  <si>
    <t>Allocation: Randomized|Intervention Model: Sequential Assignment|Masking: None (Open Label)|Primary Purpose: Prevention</t>
  </si>
  <si>
    <t>Zagazig University, Zagazig, Sharkia, Egypt</t>
  </si>
  <si>
    <t>Prophylactic Ivermectin in COVID-19 Contacts</t>
  </si>
  <si>
    <t>NCT04422561</t>
  </si>
  <si>
    <t>https://ClinicalTrials.gov/show/NCT04407507</t>
  </si>
  <si>
    <t>SARS-COV-IverMX-01</t>
  </si>
  <si>
    <t xml:space="preserve">https://clinicaltrials.gov/ct2/show/results/NCT04407507 No measurable difference between Ivermectin and Placebo </t>
  </si>
  <si>
    <t>Investigacion BiomÃ©dica para el Desarrollo de FÃ¡rmacos S.A. de C.V., Zapopan, Jalisco, Mexico</t>
  </si>
  <si>
    <t>Efficacy, Safety and Tolerability of Ivermectin in Subjects Infected With SARS-CoV-2 With or Without Symptoms</t>
  </si>
  <si>
    <t>NCT04407507</t>
  </si>
  <si>
    <t>https://ClinicalTrials.gov/show/NCT04407130</t>
  </si>
  <si>
    <t>PR-20039</t>
  </si>
  <si>
    <t>Icddr,B, Dhaka, Bangladesh</t>
  </si>
  <si>
    <t>Efficacy and Safety of Ivermectin and Doxycycline in Combination or IVE Alone in Patients With COVID-19 Infection.</t>
  </si>
  <si>
    <t>NCT04407130</t>
  </si>
  <si>
    <t>https://ClinicalTrials.gov/show/NCT04405843</t>
  </si>
  <si>
    <t>ScDi823|IVE-PA</t>
  </si>
  <si>
    <t>10.1001/jama.2021.3071 In patients with mild dissease; IVM did not improve time to resolution of symptoms</t>
  </si>
  <si>
    <t>Centro de Estudios en InfectologÃ­a PediÃ¡trica, Cali, Valle, Colombia</t>
  </si>
  <si>
    <t>Efficacy of Ivermectin in Adult Patients With Early Stages of COVID-19 (EPIC Trial)</t>
  </si>
  <si>
    <t>NCT04405843</t>
  </si>
  <si>
    <t>https://ClinicalTrials.gov/show/NCT04403555</t>
  </si>
  <si>
    <t>tanta covid treatment</t>
  </si>
  <si>
    <t>Sherief Abd-Elsalam, Tanta, Egypt</t>
  </si>
  <si>
    <t>Ivermectin as a Novel Therapy in COVID-19 Treatment</t>
  </si>
  <si>
    <t>NCT04403555</t>
  </si>
  <si>
    <t>https://ClinicalTrials.gov/show/NCT04399746</t>
  </si>
  <si>
    <t>IvAzCol</t>
  </si>
  <si>
    <t>Allocation: Non-Randomized|Intervention Model: Parallel Assignment|Masking: None (Open Label)|Primary Purpose: Treatment</t>
  </si>
  <si>
    <t>Outpatient treatment, Mexico City, Mexico</t>
  </si>
  <si>
    <t>Ivermectin-Azithromycin-Cholecalciferol (IvAzCol) Combination Therapy for COVID-19</t>
  </si>
  <si>
    <t>NCT04399746</t>
  </si>
  <si>
    <t xml:space="preserve">https://ClinicalTrials.gov/show/NCT04392713 </t>
  </si>
  <si>
    <t>IVE-COV</t>
  </si>
  <si>
    <t>Combined Military Hospital Lahore, Lahore, Punjab, Pakistan</t>
  </si>
  <si>
    <t>Efficacy of Ivermectin in COVID-19</t>
  </si>
  <si>
    <t>NCT04392713</t>
  </si>
  <si>
    <t>https://ClinicalTrials.gov/show/NCT04392427</t>
  </si>
  <si>
    <t>20.05.69</t>
  </si>
  <si>
    <t>Allocation: Randomized|Intervention Model: Sequential Assignment|Masking: Single (Outcomes Assessor)|Primary Purpose: Treatment</t>
  </si>
  <si>
    <t>Mansoura University, Mansoura, Select A State Or Province, Egypt</t>
  </si>
  <si>
    <t>New Antiviral Drugs for Treatment of COVID-19</t>
  </si>
  <si>
    <t>NCT04392427</t>
  </si>
  <si>
    <t xml:space="preserve">https://ClinicalTrials.gov/show/NCT04390022 </t>
  </si>
  <si>
    <t>SAINT</t>
  </si>
  <si>
    <t xml:space="preserve">https://clinicaltrials.gov/ct2/show/results/NCT04390022 Very small cohort but Ivermectin did not improve outcomes compared to placebo  10.1016/j.eclinm.2020.100720 </t>
  </si>
  <si>
    <t>Clinica Universidad de Navarra, Pamplona, Navarra, Spain</t>
  </si>
  <si>
    <t>Sars-CoV-2/COVID-19 Ivermectin Navarra-ISGlobal Trial</t>
  </si>
  <si>
    <t>NCT04390022</t>
  </si>
  <si>
    <t>https://ClinicalTrials.gov/show/NCT04381884</t>
  </si>
  <si>
    <t>IVM-AR-1</t>
  </si>
  <si>
    <t> 10.1016/j.eclinm.2021.100959 No difference noted between IVM and controls in terms of viral load reduction but plasma-IVM associated with viral decay rate</t>
  </si>
  <si>
    <t>Hospital de Cuenca Alta, CaÃ±uelas, Buenos Aires, Argentina|Centro de EducaciÃ³n MÃ©dica e Investigaciones ClÃ­nicas "Norberto Quirno" CEMIC, Buenos Aires, Ciudad De Buenos Aires, Argentina|Hospital de Infecciosas Francisco Javier MuÃ±iz, Ciudad Autonoma de Buenos Aires, Argentina</t>
  </si>
  <si>
    <t>Ivermectin Effect on SARS-CoV-2 Replication in Patients With COVID-19</t>
  </si>
  <si>
    <t>NCT04381884</t>
  </si>
  <si>
    <t xml:space="preserve">https://ClinicalTrials.gov/show/NCT04374019 </t>
  </si>
  <si>
    <t>MCC-20-COVID-01-PMC</t>
  </si>
  <si>
    <t>University of Kentucky Markey Cancer Center, Lexington, Kentucky, United States</t>
  </si>
  <si>
    <t>Novel Agents for Treatment of High-risk COVID-19 Positive Patients</t>
  </si>
  <si>
    <t>NCT04374019</t>
  </si>
  <si>
    <t xml:space="preserve">https://ClinicalTrials.gov/show/NCT04373824 </t>
  </si>
  <si>
    <t>MHC-COVID-19- INV- ACT-BHR</t>
  </si>
  <si>
    <t>Allocation: Non-Randomized|Intervention Model: Crossover Assignment|Masking: None (Open Label)|Primary Purpose: Treatment</t>
  </si>
  <si>
    <t>Max Super Speciality hospital, Saket (A unit of Devki Devi Foundation), New Delhi, Delhi, India</t>
  </si>
  <si>
    <t>Max Ivermectin- COVID 19 Study Versus Standard of Care Treatment for COVID 19 Cases. A Pilot Study</t>
  </si>
  <si>
    <t>NCT04373824</t>
  </si>
  <si>
    <t>https://ClinicalTrials.gov/show/NCT04360356</t>
  </si>
  <si>
    <t>IVR/NTZ</t>
  </si>
  <si>
    <t>Randomised double blind Intervention Model</t>
  </si>
  <si>
    <t>Ivermectin and Nitazoxanide Combination Therapy for COVID-19</t>
  </si>
  <si>
    <t>NCT04360356</t>
  </si>
  <si>
    <t>https://ClinicalTrials.gov/show/NCT04351347</t>
  </si>
  <si>
    <t>ivermecin covid</t>
  </si>
  <si>
    <t>Tanta University, Tanta, Egypt</t>
  </si>
  <si>
    <t>The Efficacy of Ivermectin in Larger Doses in COVID-19 Treatment</t>
  </si>
  <si>
    <t>NCT04351347</t>
  </si>
  <si>
    <t>https://ClinicalTrials.gov/show/NCT04343092</t>
  </si>
  <si>
    <t>PRO20040001</t>
  </si>
  <si>
    <t>https://clinicaltrials.gov/ct2/show/results/NCT04343092 Add on of Ivermectin to HCQ and azithromycin did not lead to a statistically significant improval in days to no symptoms</t>
  </si>
  <si>
    <t xml:space="preserve">Allocation: N/A|Intervention Model: Single Group Assignment|Masking: None (Open Label)|Primary Purpose: Treatment </t>
  </si>
  <si>
    <t>General Directorate of Medical City, Bagdad, Baghdad, Iraq</t>
  </si>
  <si>
    <t>Effectiveness of Ivermectin as add-on Therapy in COVID-19 Management</t>
  </si>
  <si>
    <t>NCT04343092</t>
  </si>
  <si>
    <t>Drugs of interest</t>
  </si>
  <si>
    <t>https://ClinicalTrials.gov/show/NCT04867226</t>
  </si>
  <si>
    <t>Effectiveness of colchicine</t>
  </si>
  <si>
    <t>Hawler medical university ,Rozhawa emergency hospital, Erbil, Iraq</t>
  </si>
  <si>
    <t>Effectiveness of Colchicine Among Patients With COVID-19 Infection</t>
  </si>
  <si>
    <t>NCT04867226</t>
  </si>
  <si>
    <t>https://ClinicalTrials.gov/show/NCT04818489</t>
  </si>
  <si>
    <t>PR00202</t>
  </si>
  <si>
    <t>El-Demerdash Hospital, Cairo, Egypt</t>
  </si>
  <si>
    <t>Colchicine and Post-COVID-19 Pulmonary Fibrosis</t>
  </si>
  <si>
    <t>NCT04818489</t>
  </si>
  <si>
    <t>https://ClinicalTrials.gov/show/NCT04762771</t>
  </si>
  <si>
    <t>Baptist Hospital of Miami, Miami, Florida, United States</t>
  </si>
  <si>
    <t>Colchicine for the Treatment of Cardiac Injury in Hospitalized Patients With COVID-19 (COLHEART-19)</t>
  </si>
  <si>
    <t>NCT04762771</t>
  </si>
  <si>
    <t>https://ClinicalTrials.gov/show/NCT04756128</t>
  </si>
  <si>
    <t>X2103400</t>
  </si>
  <si>
    <t>Park Nicollet Methodist Hospital, Saint Louis Park, Minnesota, United States|Regions Hospital, Saint Paul, Minnesota, United States</t>
  </si>
  <si>
    <t>Impact of Colchicine and Low-dose Naltrexone on COVID-19</t>
  </si>
  <si>
    <t>NCT04756128</t>
  </si>
  <si>
    <t>https://ClinicalTrials.gov/show/NCT04724629</t>
  </si>
  <si>
    <t>402422/2020-1</t>
  </si>
  <si>
    <t>Faculdade de Medicina de RibeirÃ£o Preto - USP, RibeirÃ£o Preto, SP, Brazil|Hospital e Maternidade ChristovÃ£o da Gama, Santo AndrÃ©, SP, Brazil</t>
  </si>
  <si>
    <t>Survival TRial Using CytoKines in COVID-19 (STRUCK Trial)</t>
  </si>
  <si>
    <t>NCT04724629</t>
  </si>
  <si>
    <t>https://ClinicalTrials.gov/show/NCT04667780</t>
  </si>
  <si>
    <t>ATH/IRB/Colchicine/25.11.2020</t>
  </si>
  <si>
    <t>Ayub Teaching Hospital, Abbottabad, Khyber Pakhtunkhwa, Pakistan</t>
  </si>
  <si>
    <t>Study to Investigate the Treatment Effect of Colchicine in Patients With COVID-19</t>
  </si>
  <si>
    <t>NCT04667780</t>
  </si>
  <si>
    <t>https://ClinicalTrials.gov/show/NCT04654416</t>
  </si>
  <si>
    <t>Cross-sectional observational study</t>
  </si>
  <si>
    <t>ClÃ­nica MedellÃ­n - Grupo QuirÃ³nsalud, MedellÃ­n, Antioquia, Colombia</t>
  </si>
  <si>
    <t>Clinical Outcome of Patients With COVID-19 Pneumonia Treated With Corticosteroids and Colchicine</t>
  </si>
  <si>
    <t>NCT04654416</t>
  </si>
  <si>
    <t>https://ClinicalTrials.gov/show/NCT04603690</t>
  </si>
  <si>
    <t>LUMHS/REC/893</t>
  </si>
  <si>
    <t>Study to Investigate the Benefits of Colchicine in Patients With COVID-19</t>
  </si>
  <si>
    <t>NCT04603690</t>
  </si>
  <si>
    <t>https://ClinicalTrials.gov/show/NCT04539873</t>
  </si>
  <si>
    <t>FundaciÃ³n Universitaria de Ciencias de La Salud, Bogota, Cundinamarca, Colombia</t>
  </si>
  <si>
    <t>Impact of Colchicine in Hospitalized Colombian Patients With COVID-19</t>
  </si>
  <si>
    <t>NCT04539873</t>
  </si>
  <si>
    <t>https://ClinicalTrials.gov/show/NCT04527562</t>
  </si>
  <si>
    <t>U1111-1255-3541</t>
  </si>
  <si>
    <t>Dhaka Medical College Hospital, Dhaka-1000, Bangladesh</t>
  </si>
  <si>
    <t>Colchicine in Moderate Symptomatic COVID-19 Patients</t>
  </si>
  <si>
    <t>NCT04527562</t>
  </si>
  <si>
    <t>https://ClinicalTrials.gov/show/NCT04516941</t>
  </si>
  <si>
    <t>CONVINCE Version 1.0 12052020</t>
  </si>
  <si>
    <t>Bern University Hospital, Bern, Switzerland|Ospedale regionale Lugano, Lugano, Switzerland</t>
  </si>
  <si>
    <t>CorONa Virus edoxabaN ColchicinE (CONVINCE) COVID-19</t>
  </si>
  <si>
    <t>NCT04516941</t>
  </si>
  <si>
    <t>https://ClinicalTrials.gov/show/NCT04510038</t>
  </si>
  <si>
    <t>Baptist Health South Florida, Miami, Florida, United States</t>
  </si>
  <si>
    <t>Colchicine vs Current Standard of Care in Hospitalized Patients With COVID-19 and Cardiac Injury</t>
  </si>
  <si>
    <t>NCT04510038</t>
  </si>
  <si>
    <t>https://ClinicalTrials.gov/show/NCT04492358</t>
  </si>
  <si>
    <t>2020-002462-14</t>
  </si>
  <si>
    <t>Centre BlauclÃ­nic Dolors Aleu, Barcelona, Spain|Hospital Clinic, Department of Internal Medicine, Barcelona, Spain|Clinica Sant Antoni, Barcelona, Spain</t>
  </si>
  <si>
    <t>Treatment for Moderate/Severe COVID-19 in a Fragile and Vulnerable Population, Admitted to a Geriatric Hospital Unit or in a Transicional Care Center</t>
  </si>
  <si>
    <t>NCT04492358</t>
  </si>
  <si>
    <t>https://ClinicalTrials.gov/show/NCT04472611</t>
  </si>
  <si>
    <t>Bridgeport Hospital, Bridgeport, Connecticut, United States|Greenwich Hospital, Greenwich, Connecticut, United States|Yale New Haven Hosptial System, New Haven, Connecticut, United States|Lawrence &amp; Memorial Hospital, New London, Connecticut, United States</t>
  </si>
  <si>
    <t>Colchicine/Statins for the Prevention of COVID-19 Complications (COLSTAT) Trial</t>
  </si>
  <si>
    <t>NCT04472611</t>
  </si>
  <si>
    <t>https://ClinicalTrials.gov/show/NCT04416334</t>
  </si>
  <si>
    <t>COLCHICOVID</t>
  </si>
  <si>
    <t>AtenciÃ³n primaria (Ãrea 2), Laredo, Cantabria, Spain|Gerencia de atenciÃ³n primaria (Ãrea 3), Reinosa, Cantabria, Spain|Atencion primaria (AREA 1), Santander, Cantabria, Spain|Gerencia de atenciÃ³n primaria (Ã¡rea 4), Torrelavega, Cantabria, Spain</t>
  </si>
  <si>
    <t>PREEMPTIVE THERAPY WITH COLCHICINE IN PATIENTS OLDER THAN 60 YEARS WITH HIGH RISK OF SEVERE PNEUMONIAE DUE TO CORONAVIRUS</t>
  </si>
  <si>
    <t>NCT04416334</t>
  </si>
  <si>
    <t>https://ClinicalTrials.gov/show/NCT04403243</t>
  </si>
  <si>
    <t>MSU080520</t>
  </si>
  <si>
    <t>Lomonosov Moscow State University Medical Research and Educational Center, Moscow, Moscow Region, Russian Federation</t>
  </si>
  <si>
    <t>COLchicine Versus Ruxolitinib and Secukinumab In Open Prospective Randomized Trial</t>
  </si>
  <si>
    <t>NCT04403243</t>
  </si>
  <si>
    <t>https://ClinicalTrials.gov/show/NCT04392141</t>
  </si>
  <si>
    <t>Medical Biology Research Center, Kermanshah University of Medical Sciences, Kermanshah, Iran, Kermanshah, Iran, Islamic Republic of</t>
  </si>
  <si>
    <t>Colchicine Plus Phenolic Monoterpenes to Treat COVID-19</t>
  </si>
  <si>
    <t>NCT04392141</t>
  </si>
  <si>
    <t>https://ClinicalTrials.gov/show/NCT04375202</t>
  </si>
  <si>
    <t>2020-001475-33</t>
  </si>
  <si>
    <t>Associazione Italiana Pneumologi Ospedalieri, Milan, Italy|SocietÃ Italiana di Reumatologia, Milan, Italy</t>
  </si>
  <si>
    <t>Colchicine in COVID-19: a Pilot Study</t>
  </si>
  <si>
    <t>NCT04375202</t>
  </si>
  <si>
    <t>https://ClinicalTrials.gov/show/NCT04367168</t>
  </si>
  <si>
    <t>337420-21-1</t>
  </si>
  <si>
    <t>Instituto Nacional de Ciencias Medicas y Nutricion, Mexico City, Mexico</t>
  </si>
  <si>
    <t>Colchicine Twice Daily During 10 Days as an Option for the Treatment of Symptoms Induced by Inflammation in Patients With Mild and Severe Coronavirus Disease</t>
  </si>
  <si>
    <t>NCT04367168</t>
  </si>
  <si>
    <t>https://ClinicalTrials.gov/show/NCT04363437</t>
  </si>
  <si>
    <t>Maimonides Medical Center, Brooklyn, New York, United States</t>
  </si>
  <si>
    <t>COlchicine in Moderate-severe Hospitalized Patients Before ARDS to Treat COVID-19</t>
  </si>
  <si>
    <t>NCT04363437</t>
  </si>
  <si>
    <t>https://ClinicalTrials.gov/show/NCT04359095</t>
  </si>
  <si>
    <t>Clinica santa Maria del lago, Bogota, DC, Colombia|Hospital Universitario de Neiva, Neiva, Huila, Colombia|ClÃ­nica Reina SofÃ­a, BogotÃ¡, Colombia|Fundacion Cardio Infantil, BogotÃ¡, Colombia|Hospital Universitario San Ignacio, BogotÃ¡, Colombia|Clinica Universitaria Colombia, BogotÃ¡, Colombia|Hospital Universitario Nacional de Colombia, BogotÃ¡, Colombia</t>
  </si>
  <si>
    <t>Effectiveness and Safety of Medical Treatment for SARS-CoV-2 (COVID-19) in Colombia</t>
  </si>
  <si>
    <t>NCT04359095</t>
  </si>
  <si>
    <t>https://ClinicalTrials.gov/show/NCT04360980</t>
  </si>
  <si>
    <t>SBMU.IR.REC.165423</t>
  </si>
  <si>
    <t> 10.1186/s13063-020-04455-3 DOI of structured summary of protocol</t>
  </si>
  <si>
    <t>SBMU, Tehran, Iran, Islamic Republic of|Nooshin Dalili, Tehran, Iran, Islamic Republic of</t>
  </si>
  <si>
    <t>The Effects of Standard Protocol With or Without Colchicine in Covid-19 Infection</t>
  </si>
  <si>
    <t>NCT04360980</t>
  </si>
  <si>
    <t>https://ClinicalTrials.gov/show/NCT04355143</t>
  </si>
  <si>
    <t>20-000685</t>
  </si>
  <si>
    <t>UCLA Ronald Reagan Medical Center, Los Angeles, California, United States|UCLA Santa Monica Hospital, Santa Monica, California, United States</t>
  </si>
  <si>
    <t>Colchicine to Reduce Cardiac Injury in COVID-19 (COLHEART-19)</t>
  </si>
  <si>
    <t>NCT04355143</t>
  </si>
  <si>
    <t>https://ClinicalTrials.gov/show/NCT04350320</t>
  </si>
  <si>
    <t>IMIB-COLVID-2020-03</t>
  </si>
  <si>
    <t>Virgen de la Arrixaca University Clinical Hospital, Murcia, Spain</t>
  </si>
  <si>
    <t>Trial to Study the Benefit of Colchicine in Patients With COVID-19</t>
  </si>
  <si>
    <t>NCT04350320</t>
  </si>
  <si>
    <t>https://ClinicalTrials.gov/show/NCT04328480</t>
  </si>
  <si>
    <t>COLCOVID version 2.0</t>
  </si>
  <si>
    <t>Sanatorio Parque, Rosario, Santa Fe, Argentina</t>
  </si>
  <si>
    <t>The ECLA PHRI COLCOVID Trial. Effects of Colchicine on Moderate/High-risk Hospitalized COVID-19 Patients.</t>
  </si>
  <si>
    <t>NCT04328480</t>
  </si>
  <si>
    <t>https://ClinicalTrials.gov/show/NCT04326790</t>
  </si>
  <si>
    <t>doi: 10.1016/j.hjc.2020.03.002. doi: 10.1001/jamanetworkopen.2020.13136. Colchicine is associated with a statistically significant time to clinical improvement</t>
  </si>
  <si>
    <t>National and Kapodistrian University of Athens, Athens, Greece</t>
  </si>
  <si>
    <t>The GReek Study in the Effects of Colchicine in Covid-19 cOmplications Prevention</t>
  </si>
  <si>
    <t>NCT04326790</t>
  </si>
  <si>
    <t>https://ClinicalTrials.gov/show/NCT04324463</t>
  </si>
  <si>
    <t>PHRI.ACT.COVID19</t>
  </si>
  <si>
    <t>Hospital Adventista de Manaus, Manaus, Amazonas, Brazil|Prodal Saude S/A, Salvador, BA, Brazil|Hospital das Clinicas de Vitoria (Hospital Universitario Cassiano Antonio Moraes), Vitoria, ES, Brazil|Ubermed ServiÃ§os em SaÃºde Eireli - Hospital SÃ£o Domingos, Uberaba, MG, Brazil|Hospital de ClÃ­nicas da Universidade Federal de UberlÃ¢ndia, UberlÃ¢ndia, MG, Brazil|Hospital Universitario Julio Muller, CuiabÃ¡, Mount, Brazil|Hospital Universitario da UFPI - Filial EBSERH, Teresina, PI, Brazil|Hospital Universitario Gaffree e Guinle, Rio de Janeiro, RJ, Brazil|Hospital Universitario Prof. Dr. Horacio Carlos Panepucci da Universidade Federal de Sao Carlos (HU-UFSCar), SÃ£o Carlos, SP, Brazil|Hospital AlemÃ£o Oswaldo Cruz, SÃ£o Paulo, SP, Brazil|Hamilton Health Sciences, Hamilton, Ontario, Canada|London Health Sciences Centre, London, Ontario, Canada|Southlake Regional Health Centre, Newmarket, Ontario, Canada|Halton Healthcare/Oakville Trafalgar Memorial Hospital, Oakville, Ontario, Canada|Niagara Health System-St. Catharine's, St. Catharines, Ontario, Canada|Toronto Western Hospital Family Health Team, Toronto, Ontario, Canada|Windsor Regional Hospital, Windsor, Ontario, Canada|Woodstock Hospital, Woodstock, Ontario, Canada|CIUSSS de L'est-de-l'ile de Montreal, Hopital Maisonneuve-Rosemont, Montreal, Quebec, Canada|Centre Hospitalier de l'UniversitÃ© de MontrÃ©al (CHUM), MontrÃ©al, Quebec, Canada|Biomelab SAS, Barranquilla, Atlantico, Colombia|Clinica de la Costa LTDA, Barranquilla, Atlantico, Colombia|Instituto de Neumologico del Oriente, Bucaramanga, Santander, Colombia|Unicormed, Guayaquil, Guayas, Ecuador|Hospital de Especialidades Eugenio Espejo, Quito, Pichincha, Ecuador|Hospital Enrique Garces, Quito, Pichincha, Ecuador|Hospital General Pablo Arturo Suarez, Quito, Pichincha, Ecuador|Giza Chest Hospital, Giza, Cairo, Egypt|Abbasia Chest Hospital, Cairo, Egypt|Abbasia Fever Hospital, Cairo, Egypt|National Hepatology and Tropical Medicine Research Institute, Cairo, Egypt|Fayoum University Hospital, Fayoum, Egypt|CIMS Hospital, Ahmedabad, Gujarat, India|City Plus Hospital, Ahmedabad, Gujarat, India|Sanjivani Hospital, Ahmedabad, Gujarat, India|GMERS Medical College &amp; Hospital, Vadodara, Gujarat, India|Post Graduate Institute of Medical Sciences (PGIMS), Rohtak, Haryana, India|Mazumdar Shaw Medical Centre a Unit of Narayana, Bangalore, Karnataka, India|Bharathi Hospital and Research Center, Pune, Maharashtra, India|Sidhu Hospital Pvt.Ltd, Doraha, Punjab, India|Vijaya Medical &amp; Educational Trust, Chennai, Tamil Nadu, India|SRM Institute of Science and Technology, Kattankulathur, Tamil Nadu, India|AIG Hospital, Hyderabad, Telangana, India|KIMS, Hyderabad, Telangana, India|Mahavir Hospital &amp; Research Centre, Hyderabad, Telangana, India|Aga Khan University Hospital, Karachi, Sindh, Pakistan|Jinnah Postgraduate Medical Center, Karachi, Pakistan|Tabba Heart Institute, Karachi, Pakistan|Philippine General Hospital, Manila, Metro Manila, Philippines|State Budgetary Health Care Institution of Sverdlovsk region "Central city clinical hospital # 6 Ekaterinburg", Ekaterinburg, Sverdlovsk Region, Russian Federation|Central City Clinical Hospital No. 24, Yekaterinburg, Sverdlovsk Region, Russian Federation|Voronezh State Medical University named after N.N. Burdenko, Voronezh, Voronezh Region, Russian Federation|Altai Regional Hospital for War Veterans, Barnaul, Russian Federation|National Medical Research Center for Therapy and Preventive Medicine, Moscow, Russian Federation|City Clinical Hospital No. 3, Nizhny Novgorod, Russian Federation|Rostov State Medical University, Rostov-on-Don, Russian Federation|King Saud Medical City, Riyadh, Saudi Arabia|Thumbay Hospital Dubai, Al Qusais, Dubai, United Arab Emirates|Hatta Hospital, Hatta, Dubai, United Arab Emirates|Rashid Hospital, Dubai Health Authority, Umm Hurair, Dubai, United Arab Emirates</t>
  </si>
  <si>
    <t>Anti-Coronavirus Therapies to Prevent Progression of Coronavirus Disease 2019 (COVID-19) Trial</t>
  </si>
  <si>
    <t>NCT04324463</t>
  </si>
  <si>
    <t>https://ClinicalTrials.gov/show/NCT04322682</t>
  </si>
  <si>
    <t>doi: 10.1016/S2213-2600(21)00222-8  Colchicine decreases the risk of mortality and hospital admission in patients with PCR positive disease who were not admitted at the time of enrollment</t>
  </si>
  <si>
    <t>Mayo Clinic - Arizona, Phoenix, Arizona, United States|Yuma Regional Medical Center Cancer Center, Yuma, Arizona, United States|University of Arkansas for medical Sciences, Little Rock, Arkansas, United States|Centric Health Resources Inc., Bakersfield, California, United States|Westside Medical Associates of Los Angeles, Beverly Hills, California, United States|Rancho Research Institute, Downey, California, United States|University of California, San Francisco - San Francisco General Hospital, San Francisco, California, United States|Mayo Clinic - Jacksonville, Jacksonville, Florida, United States|South Florida Research Organization, Medley, Florida, United States|Miami Center for Advanced Cardiology, Miami Beach, Florida, United States|Mayo Clinic - Rochester, Rochester, Minnesota, United States|North Mississippi Medical Clinics, Inc., Tupelo, Mississippi, United States|New York University School of Medecine, New York, New York, United States|University of North Carolina at Chapel Hill, Chapel Hill, North Carolina, United States|Prisma Health, Greenville, South Carolina, United States|Baylor Scott &amp; White Research Institute - Pharmacy, Dallas, Texas, United States|University of Texas(UT) Southwestern Medical Center, Dallas, Texas, United States|Spring Clinical Research, Houston, Texas, United States|Heart Institute (inCor), Scholl of Medecine, University of Sao Paulo, SÃ£o Paulo, Sao Paulo, Brazil|Montreal Heart Institute, Montreal, Quebec, Canada|Tread Research, Tygerberg Hospital, Cape Town, South Africa|Hospital Universitario La Paz, IdiPaz, La Paz, Madrid, Spain</t>
  </si>
  <si>
    <t>Colchicine Coronavirus SARS-CoV2 Trial (COLCORONA)</t>
  </si>
  <si>
    <t>https://ClinicalTrials.gov/show/NCT04322565</t>
  </si>
  <si>
    <t>ColCOVID-19</t>
  </si>
  <si>
    <t>Azienda Ospedaliero Universitaria di Parma, Parma, PR, Italy</t>
  </si>
  <si>
    <t>Colchicine Counteracting Inflammation in COVID-19 Pneumonia</t>
  </si>
  <si>
    <t>NCT04322565</t>
  </si>
  <si>
    <t>https://ClinicalTrials.gov/show/NCT04779047</t>
  </si>
  <si>
    <t>REC-H-PhBSU-21011</t>
  </si>
  <si>
    <t>Beni-suef University, BanÄ« Suwayf, Egypt</t>
  </si>
  <si>
    <t>Hydroxychloroquine; ivermectin</t>
  </si>
  <si>
    <t>Comparative Therapeutic Efficacy and Safety of Different Antiviral and Anti Inflammatory Drugs in COVID-19 Patients.</t>
  </si>
  <si>
    <t>NCT04779047</t>
  </si>
  <si>
    <t>https://ClinicalTrials.gov/show/NCT04746365</t>
  </si>
  <si>
    <t>1029076|2101001</t>
  </si>
  <si>
    <t>Shebin-Elkom teaching hospital, ShibÄ«n Al Kawm, Menoufia, Egypt</t>
  </si>
  <si>
    <t>Ivermectin Role in Covid-19 Clinical Trial</t>
  </si>
  <si>
    <t>NCT04746365</t>
  </si>
  <si>
    <t>https://ClinicalTrials.gov/show/NCT04714515</t>
  </si>
  <si>
    <t>01032020-7</t>
  </si>
  <si>
    <t>Department of Critical Care Medicine, Shanghai General Hospital, Shanghai Jiao Tong University, School of Medicine, Shanghai, China, Shanghai, China|Shaukat Khanum Memorial Cancer Hospital &amp; Research Centre, Johar Town, Lahore, Pakistan, Lahore, Punjab, Pakistan</t>
  </si>
  <si>
    <t>Montelukast - a Treatment Choice for COVID-19</t>
  </si>
  <si>
    <t>NCT04714515</t>
  </si>
  <si>
    <t>https://ClinicalTrials.gov/show/NCT04712279</t>
  </si>
  <si>
    <t>CORPO-DRUG-SARSCoV2-001</t>
  </si>
  <si>
    <t>The (HD)IVACOV Trial (The High-Dose IVermectin Against COVID-19 Trial)</t>
  </si>
  <si>
    <t>NCT04712279</t>
  </si>
  <si>
    <t>https://ClinicalTrials.gov/show/NCT04668469</t>
  </si>
  <si>
    <t>Re96.2020</t>
  </si>
  <si>
    <t>Allocation: Randomized|Intervention Model: Parallel Assignment|Masking: Triple (Participant, Care Provider, Investigator)|Primary Purpose: Treatment</t>
  </si>
  <si>
    <t>Benha Faculty of Medicine, Benha University, BanhÄ, Qaluopia, Egypt</t>
  </si>
  <si>
    <t>Efficacy and Safety of Ivermectin for Treatment and Prophylaxis of COVID-19 Pandemic</t>
  </si>
  <si>
    <t>NCT04668469</t>
  </si>
  <si>
    <t>https://ClinicalTrials.gov/show/NCT04460547</t>
  </si>
  <si>
    <t>COAHS</t>
  </si>
  <si>
    <t>Worldwide Trends on COVID-19 Research After the Declaration of COVID-19 Pandemic</t>
  </si>
  <si>
    <t>NCT04460547</t>
  </si>
  <si>
    <t>https://ClinicalTrials.gov/show/NCT04446104</t>
  </si>
  <si>
    <t>2020/00561</t>
  </si>
  <si>
    <t>Tuas South Dormitory, Singapore, Singapore</t>
  </si>
  <si>
    <t>Hydroxychloroquine sulphate; ivermectin</t>
  </si>
  <si>
    <t>A Preventive Treatment for Migrant Workers at High-risk of COVID-19</t>
  </si>
  <si>
    <t>NCT04446104</t>
  </si>
  <si>
    <t>https://ClinicalTrials.gov/show/NCT04435587</t>
  </si>
  <si>
    <t>323/2563 (IRB3)</t>
  </si>
  <si>
    <t>Allocation: Randomized|Intervention Model: Parallel Assignment|Masking: Single (Outcomes Assessor)|Primary Purpose: Treatment</t>
  </si>
  <si>
    <t>Siriraj Hospital, Bangkok Noi, Bangkok, Thailand|Siriaj Hospital, Bangkok, N/A = Not Applicable, Thailand|Sireethorn Nimitvilai, Amphoe Maueng, Nakhonpathom, Thailand|Golden Jubilee Medical Center, Phutthamonthon District, Nakhonpathom, Thailand</t>
  </si>
  <si>
    <t>Ivermectin vs Combined Hydroxychloroquine and Antiretroviral Drugs (ART) Among Asymptomatic COVID-19 Infection</t>
  </si>
  <si>
    <t>NCT04435587</t>
  </si>
  <si>
    <t>https://ClinicalTrials.gov/show/NCT04434144</t>
  </si>
  <si>
    <t>Chakoria Upazilla Health Complex, Cox's Bazar, Bangladesh</t>
  </si>
  <si>
    <t>A Comparative Study on Ivermectin and Hydroxychloroquine on the COVID19 Patients in Bangladesh</t>
  </si>
  <si>
    <t>NCT04434144</t>
  </si>
  <si>
    <t>https://ClinicalTrials.gov/show/NCT04391127</t>
  </si>
  <si>
    <t>2020-A-09</t>
  </si>
  <si>
    <t>Jose Manuel Arreola Guerra, Aguascalientes, Mexico</t>
  </si>
  <si>
    <t>Hydroxychloroquine and Ivermectin for the Treatment of COVID-19 Infection</t>
  </si>
  <si>
    <t>NCT04391127</t>
  </si>
  <si>
    <t>https://ClinicalTrials.gov/show/NCT04384458</t>
  </si>
  <si>
    <t>HCQ+IVM</t>
  </si>
  <si>
    <t>Drug Research and Development Center (NPDM), Federal University of CearÃ¡ (UFC), Fortaleza, CearÃ¡, Brazil</t>
  </si>
  <si>
    <t>Comparative Study of Hydroxychloroquine and Ivermectin in COVID-19 Prophylaxis</t>
  </si>
  <si>
    <t>NCT04384458</t>
  </si>
  <si>
    <t>https://ClinicalTrials.gov/show/NCT04381936</t>
  </si>
  <si>
    <t>NDPHRECOVERY|2020-001113-21|ISRCTN50189673;  EudraCT 2020-001113-21</t>
  </si>
  <si>
    <t xml:space="preserve">https://www.recoverytrial.net/results/colchicine; https://doi.org/10.1101/2021.05.18.21257267 -Colchicine not associated with reduction in mortality or progression to severe disease; https://www.recoverytrial.net/results/hydroxychloroquine-results 10.1056/NEJMoa2022926 -hydroxychloroquine is not associated with a decrease in 28 day mortality; </t>
  </si>
  <si>
    <t>Eijkman Oxford Clinical Research Unit (EOCRU), Eijkman Institute for Molecular Biology, Jakarta, Indonesia|Clinical Trial Unit, Oxford University Clinical Research Unit-Nepal, Patan Academy of Health Sciences, Kathmandu, Nepal|Nuffield Department of Population Health, University of Oxford, Oxford, United Kingdom; 140 global sites</t>
  </si>
  <si>
    <t>Hydroxychloroquine; colchicine</t>
  </si>
  <si>
    <t>Randomised Evaluation of COVID-19 Therapy</t>
  </si>
  <si>
    <t>NCT04381936</t>
  </si>
  <si>
    <t>withdrawn/terminated/suspended</t>
  </si>
  <si>
    <t>Chloroquines</t>
  </si>
  <si>
    <t>Choloroquines</t>
  </si>
  <si>
    <t>Clinical trials within South Africa</t>
  </si>
  <si>
    <t>Global Chloroqine Clinical Trials</t>
  </si>
  <si>
    <t>Global Colchicine Clinical Trials</t>
  </si>
  <si>
    <t>Global Ivermectin Clinical Trials</t>
  </si>
  <si>
    <t>Global Multi-drug Clinical Trials</t>
  </si>
  <si>
    <t>Clinical Trial Registration Dates</t>
  </si>
  <si>
    <t>Chloroquine Utilisation Data</t>
  </si>
  <si>
    <t>Colchicine Time Series Utilisation Data</t>
  </si>
  <si>
    <t>Ivermectin Raw Utilisation Data - Supplementary Table 1</t>
  </si>
  <si>
    <t>Chloroquine Raw Utilisation Data  - Supplementary Table 2</t>
  </si>
  <si>
    <t>Colchicine Raw Utilisation Data - Supplementary Table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</si>
</sst>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/yyyy"/>
    <numFmt numFmtId="165" formatCode="mm/dd/yyyy"/>
    <numFmt numFmtId="166" formatCode="dd&quot;/&quot;mm&quot;/&quot;yyyy"/>
    <numFmt numFmtId="167" formatCode="mmm\-d"/>
  </numFmts>
  <fonts count="34">
    <font>
      <sz val="11"/>
      <color theme="1"/>
      <name val="Calibri"/>
      <family val="2"/>
      <scheme val="minor"/>
    </font>
    <font>
      <b/>
      <sz val="10"/>
      <color rgb="FF363636"/>
      <name val="Calibri"/>
      <family val="2"/>
      <scheme val="minor"/>
    </font>
    <font>
      <sz val="10"/>
      <color rgb="FF363636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u/>
      <sz val="10"/>
      <color rgb="FF1155CC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1"/>
      <color rgb="FF000000"/>
      <name val="Calibri"/>
      <family val="2"/>
    </font>
    <font>
      <b/>
      <sz val="12"/>
      <color rgb="FF000000"/>
      <name val="Arial"/>
      <family val="2"/>
    </font>
    <font>
      <b/>
      <sz val="12"/>
      <color theme="1"/>
      <name val="Arial"/>
      <family val="2"/>
    </font>
    <font>
      <u/>
      <sz val="11"/>
      <color rgb="FF191919"/>
      <name val="&quot;Lucida Sans&quot;"/>
    </font>
    <font>
      <u/>
      <sz val="11"/>
      <color rgb="FF333333"/>
      <name val="Arial"/>
      <family val="2"/>
    </font>
    <font>
      <sz val="11"/>
      <color rgb="FF000000"/>
      <name val="Arial"/>
      <family val="2"/>
    </font>
    <font>
      <u/>
      <sz val="11"/>
      <color rgb="FF1155CC"/>
      <name val="Arial"/>
      <family val="2"/>
    </font>
    <font>
      <u/>
      <sz val="11"/>
      <color rgb="FF000000"/>
      <name val="Arial"/>
      <family val="2"/>
    </font>
    <font>
      <u/>
      <sz val="11"/>
      <color rgb="FF000000"/>
      <name val="Calibri"/>
      <family val="2"/>
    </font>
    <font>
      <sz val="10"/>
      <color rgb="FF000000"/>
      <name val="Calibri"/>
      <family val="2"/>
    </font>
    <font>
      <sz val="10"/>
      <color theme="1"/>
      <name val="Calibri"/>
      <family val="2"/>
    </font>
    <font>
      <sz val="11"/>
      <color theme="1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</font>
    <font>
      <sz val="11"/>
      <color rgb="FF000000"/>
      <name val="Source Sans Pro"/>
      <family val="2"/>
    </font>
    <font>
      <b/>
      <sz val="16"/>
      <color rgb="FF000000"/>
      <name val="Arial"/>
      <family val="2"/>
    </font>
    <font>
      <b/>
      <sz val="10"/>
      <color rgb="FF000000"/>
      <name val="Arial"/>
      <family val="2"/>
    </font>
    <font>
      <b/>
      <sz val="16"/>
      <color theme="1"/>
      <name val="Arial"/>
      <family val="2"/>
    </font>
    <font>
      <b/>
      <sz val="16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5F5F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9" fontId="10" fillId="0" borderId="0" applyFont="0" applyFill="0" applyBorder="0" applyAlignment="0" applyProtection="0"/>
    <xf numFmtId="0" fontId="11" fillId="0" borderId="1"/>
    <xf numFmtId="0" fontId="27" fillId="0" borderId="1" applyNumberFormat="0" applyFill="0" applyBorder="0" applyAlignment="0" applyProtection="0"/>
    <xf numFmtId="0" fontId="10" fillId="0" borderId="1"/>
    <xf numFmtId="9" fontId="10" fillId="0" borderId="1" applyFont="0" applyFill="0" applyBorder="0" applyAlignment="0" applyProtection="0"/>
  </cellStyleXfs>
  <cellXfs count="162">
    <xf numFmtId="0" fontId="0" fillId="0" borderId="0" xfId="0"/>
    <xf numFmtId="0" fontId="1" fillId="2" borderId="2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horizontal="left" vertical="center"/>
    </xf>
    <xf numFmtId="0" fontId="3" fillId="0" borderId="2" xfId="0" applyFont="1" applyBorder="1"/>
    <xf numFmtId="0" fontId="4" fillId="2" borderId="2" xfId="0" applyFont="1" applyFill="1" applyBorder="1" applyAlignment="1">
      <alignment horizontal="left" vertical="center"/>
    </xf>
    <xf numFmtId="3" fontId="4" fillId="2" borderId="2" xfId="0" applyNumberFormat="1" applyFont="1" applyFill="1" applyBorder="1" applyAlignment="1">
      <alignment horizontal="right" vertical="center"/>
    </xf>
    <xf numFmtId="3" fontId="2" fillId="3" borderId="2" xfId="0" applyNumberFormat="1" applyFont="1" applyFill="1" applyBorder="1" applyAlignment="1">
      <alignment horizontal="right" vertical="center"/>
    </xf>
    <xf numFmtId="0" fontId="5" fillId="3" borderId="1" xfId="0" applyFont="1" applyFill="1" applyBorder="1" applyAlignment="1">
      <alignment horizontal="left" vertical="top"/>
    </xf>
    <xf numFmtId="0" fontId="3" fillId="0" borderId="0" xfId="0" applyFont="1"/>
    <xf numFmtId="0" fontId="2" fillId="3" borderId="3" xfId="0" applyFont="1" applyFill="1" applyBorder="1" applyAlignment="1">
      <alignment horizontal="left" vertical="center"/>
    </xf>
    <xf numFmtId="3" fontId="2" fillId="3" borderId="3" xfId="0" applyNumberFormat="1" applyFont="1" applyFill="1" applyBorder="1" applyAlignment="1">
      <alignment horizontal="right" vertical="center"/>
    </xf>
    <xf numFmtId="0" fontId="4" fillId="2" borderId="3" xfId="0" applyFont="1" applyFill="1" applyBorder="1" applyAlignment="1">
      <alignment horizontal="left" vertical="center"/>
    </xf>
    <xf numFmtId="0" fontId="3" fillId="0" borderId="1" xfId="0" applyFont="1" applyBorder="1"/>
    <xf numFmtId="0" fontId="5" fillId="4" borderId="1" xfId="0" applyFont="1" applyFill="1" applyBorder="1" applyAlignment="1">
      <alignment horizontal="left" vertical="top"/>
    </xf>
    <xf numFmtId="0" fontId="3" fillId="0" borderId="2" xfId="0" applyFont="1" applyBorder="1" applyAlignment="1">
      <alignment horizontal="center"/>
    </xf>
    <xf numFmtId="0" fontId="3" fillId="0" borderId="2" xfId="0" applyFont="1" applyFill="1" applyBorder="1"/>
    <xf numFmtId="0" fontId="1" fillId="0" borderId="2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/>
    <xf numFmtId="0" fontId="1" fillId="5" borderId="2" xfId="0" applyFont="1" applyFill="1" applyBorder="1" applyAlignment="1">
      <alignment horizontal="left" vertical="center"/>
    </xf>
    <xf numFmtId="0" fontId="8" fillId="5" borderId="2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7" fillId="5" borderId="2" xfId="0" applyFont="1" applyFill="1" applyBorder="1" applyAlignment="1">
      <alignment horizontal="left"/>
    </xf>
    <xf numFmtId="0" fontId="3" fillId="0" borderId="0" xfId="0" applyFont="1" applyAlignment="1">
      <alignment horizontal="center"/>
    </xf>
    <xf numFmtId="0" fontId="3" fillId="0" borderId="1" xfId="0" applyFont="1" applyFill="1" applyBorder="1" applyAlignment="1">
      <alignment horizontal="center"/>
    </xf>
    <xf numFmtId="3" fontId="4" fillId="6" borderId="2" xfId="0" applyNumberFormat="1" applyFont="1" applyFill="1" applyBorder="1" applyAlignment="1">
      <alignment horizontal="right" vertical="center"/>
    </xf>
    <xf numFmtId="3" fontId="4" fillId="7" borderId="2" xfId="0" applyNumberFormat="1" applyFont="1" applyFill="1" applyBorder="1" applyAlignment="1">
      <alignment horizontal="right" vertical="center"/>
    </xf>
    <xf numFmtId="3" fontId="8" fillId="7" borderId="2" xfId="0" applyNumberFormat="1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right"/>
    </xf>
    <xf numFmtId="0" fontId="8" fillId="7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/>
    </xf>
    <xf numFmtId="0" fontId="8" fillId="0" borderId="2" xfId="0" applyFont="1" applyFill="1" applyBorder="1" applyAlignment="1">
      <alignment horizontal="left" vertical="center"/>
    </xf>
    <xf numFmtId="3" fontId="4" fillId="7" borderId="3" xfId="0" applyNumberFormat="1" applyFont="1" applyFill="1" applyBorder="1" applyAlignment="1">
      <alignment horizontal="right" vertical="center"/>
    </xf>
    <xf numFmtId="0" fontId="3" fillId="0" borderId="5" xfId="0" applyFont="1" applyFill="1" applyBorder="1" applyAlignment="1">
      <alignment vertical="center"/>
    </xf>
    <xf numFmtId="0" fontId="2" fillId="3" borderId="2" xfId="0" applyNumberFormat="1" applyFont="1" applyFill="1" applyBorder="1" applyAlignment="1">
      <alignment horizontal="left" vertical="center"/>
    </xf>
    <xf numFmtId="164" fontId="3" fillId="0" borderId="0" xfId="0" applyNumberFormat="1" applyFont="1"/>
    <xf numFmtId="3" fontId="3" fillId="0" borderId="0" xfId="0" applyNumberFormat="1" applyFont="1"/>
    <xf numFmtId="0" fontId="0" fillId="0" borderId="1" xfId="0" applyBorder="1"/>
    <xf numFmtId="0" fontId="0" fillId="0" borderId="0" xfId="0" applyAlignment="1"/>
    <xf numFmtId="0" fontId="4" fillId="2" borderId="1" xfId="0" applyFont="1" applyFill="1" applyBorder="1" applyAlignment="1">
      <alignment horizontal="left" vertical="center"/>
    </xf>
    <xf numFmtId="3" fontId="4" fillId="2" borderId="1" xfId="0" applyNumberFormat="1" applyFont="1" applyFill="1" applyBorder="1" applyAlignment="1">
      <alignment horizontal="right" vertical="center"/>
    </xf>
    <xf numFmtId="14" fontId="0" fillId="0" borderId="0" xfId="0" applyNumberFormat="1"/>
    <xf numFmtId="9" fontId="0" fillId="0" borderId="0" xfId="1" applyFont="1"/>
    <xf numFmtId="0" fontId="3" fillId="0" borderId="15" xfId="0" applyFont="1" applyFill="1" applyBorder="1"/>
    <xf numFmtId="0" fontId="3" fillId="0" borderId="16" xfId="0" applyFont="1" applyFill="1" applyBorder="1"/>
    <xf numFmtId="0" fontId="3" fillId="0" borderId="17" xfId="0" applyFont="1" applyFill="1" applyBorder="1"/>
    <xf numFmtId="0" fontId="3" fillId="0" borderId="19" xfId="0" applyFont="1" applyFill="1" applyBorder="1"/>
    <xf numFmtId="0" fontId="3" fillId="0" borderId="20" xfId="0" applyFont="1" applyFill="1" applyBorder="1"/>
    <xf numFmtId="0" fontId="3" fillId="0" borderId="21" xfId="0" applyFont="1" applyFill="1" applyBorder="1"/>
    <xf numFmtId="0" fontId="3" fillId="0" borderId="10" xfId="0" applyFont="1" applyFill="1" applyBorder="1"/>
    <xf numFmtId="0" fontId="3" fillId="0" borderId="11" xfId="0" applyFont="1" applyFill="1" applyBorder="1"/>
    <xf numFmtId="0" fontId="3" fillId="0" borderId="12" xfId="0" applyFont="1" applyFill="1" applyBorder="1"/>
    <xf numFmtId="0" fontId="3" fillId="0" borderId="13" xfId="0" applyFont="1" applyFill="1" applyBorder="1"/>
    <xf numFmtId="0" fontId="3" fillId="0" borderId="14" xfId="0" applyFont="1" applyFill="1" applyBorder="1"/>
    <xf numFmtId="0" fontId="3" fillId="0" borderId="18" xfId="0" applyFont="1" applyFill="1" applyBorder="1"/>
    <xf numFmtId="0" fontId="3" fillId="0" borderId="22" xfId="0" applyFont="1" applyFill="1" applyBorder="1"/>
    <xf numFmtId="0" fontId="3" fillId="0" borderId="23" xfId="0" applyFont="1" applyFill="1" applyBorder="1"/>
    <xf numFmtId="0" fontId="11" fillId="0" borderId="1" xfId="2"/>
    <xf numFmtId="0" fontId="12" fillId="0" borderId="1" xfId="2" applyFont="1"/>
    <xf numFmtId="0" fontId="13" fillId="0" borderId="1" xfId="2" applyFont="1"/>
    <xf numFmtId="0" fontId="14" fillId="0" borderId="1" xfId="2" applyFont="1"/>
    <xf numFmtId="0" fontId="15" fillId="0" borderId="1" xfId="2" applyFont="1"/>
    <xf numFmtId="0" fontId="16" fillId="8" borderId="1" xfId="2" applyFont="1" applyFill="1"/>
    <xf numFmtId="0" fontId="17" fillId="8" borderId="1" xfId="2" applyFont="1" applyFill="1" applyAlignment="1">
      <alignment wrapText="1"/>
    </xf>
    <xf numFmtId="0" fontId="17" fillId="8" borderId="1" xfId="2" applyFont="1" applyFill="1"/>
    <xf numFmtId="0" fontId="17" fillId="8" borderId="18" xfId="2" applyFont="1" applyFill="1" applyBorder="1"/>
    <xf numFmtId="0" fontId="18" fillId="9" borderId="1" xfId="2" applyFont="1" applyFill="1"/>
    <xf numFmtId="0" fontId="19" fillId="9" borderId="1" xfId="2" applyFont="1" applyFill="1"/>
    <xf numFmtId="0" fontId="20" fillId="0" borderId="1" xfId="2" applyFont="1"/>
    <xf numFmtId="0" fontId="21" fillId="0" borderId="1" xfId="2" applyFont="1"/>
    <xf numFmtId="0" fontId="23" fillId="0" borderId="1" xfId="2" applyFont="1"/>
    <xf numFmtId="165" fontId="13" fillId="0" borderId="1" xfId="2" applyNumberFormat="1" applyFont="1"/>
    <xf numFmtId="165" fontId="14" fillId="0" borderId="1" xfId="2" applyNumberFormat="1" applyFont="1"/>
    <xf numFmtId="0" fontId="13" fillId="0" borderId="1" xfId="2" applyFont="1" applyAlignment="1">
      <alignment wrapText="1"/>
    </xf>
    <xf numFmtId="0" fontId="17" fillId="8" borderId="18" xfId="2" applyFont="1" applyFill="1" applyBorder="1" applyAlignment="1">
      <alignment wrapText="1"/>
    </xf>
    <xf numFmtId="14" fontId="11" fillId="0" borderId="1" xfId="2" applyNumberFormat="1"/>
    <xf numFmtId="14" fontId="13" fillId="0" borderId="1" xfId="2" applyNumberFormat="1" applyFont="1"/>
    <xf numFmtId="166" fontId="13" fillId="0" borderId="1" xfId="2" applyNumberFormat="1" applyFont="1"/>
    <xf numFmtId="0" fontId="24" fillId="0" borderId="1" xfId="2" applyFont="1"/>
    <xf numFmtId="14" fontId="25" fillId="0" borderId="1" xfId="2" applyNumberFormat="1" applyFont="1"/>
    <xf numFmtId="166" fontId="25" fillId="0" borderId="1" xfId="2" applyNumberFormat="1" applyFont="1"/>
    <xf numFmtId="0" fontId="15" fillId="0" borderId="1" xfId="2" applyFont="1" applyAlignment="1">
      <alignment vertical="center"/>
    </xf>
    <xf numFmtId="2" fontId="11" fillId="0" borderId="1" xfId="2" applyNumberFormat="1"/>
    <xf numFmtId="14" fontId="26" fillId="0" borderId="1" xfId="2" applyNumberFormat="1" applyFont="1" applyAlignment="1">
      <alignment vertical="center"/>
    </xf>
    <xf numFmtId="166" fontId="26" fillId="0" borderId="1" xfId="2" applyNumberFormat="1" applyFont="1" applyAlignment="1">
      <alignment vertical="center"/>
    </xf>
    <xf numFmtId="0" fontId="27" fillId="0" borderId="1" xfId="3" applyFill="1" applyBorder="1" applyAlignment="1">
      <alignment vertical="center"/>
    </xf>
    <xf numFmtId="14" fontId="15" fillId="0" borderId="1" xfId="2" applyNumberFormat="1" applyFont="1" applyAlignment="1">
      <alignment vertical="center"/>
    </xf>
    <xf numFmtId="14" fontId="15" fillId="0" borderId="1" xfId="2" applyNumberFormat="1" applyFont="1" applyAlignment="1">
      <alignment horizontal="right" vertical="center"/>
    </xf>
    <xf numFmtId="0" fontId="15" fillId="0" borderId="1" xfId="2" applyFont="1" applyAlignment="1">
      <alignment horizontal="right" vertical="center"/>
    </xf>
    <xf numFmtId="0" fontId="26" fillId="0" borderId="1" xfId="2" applyFont="1" applyAlignment="1">
      <alignment vertical="center"/>
    </xf>
    <xf numFmtId="0" fontId="15" fillId="0" borderId="1" xfId="2" applyFont="1" applyAlignment="1">
      <alignment horizontal="left" vertical="center"/>
    </xf>
    <xf numFmtId="11" fontId="15" fillId="0" borderId="1" xfId="2" applyNumberFormat="1" applyFont="1" applyAlignment="1">
      <alignment horizontal="right" vertical="center"/>
    </xf>
    <xf numFmtId="0" fontId="15" fillId="0" borderId="1" xfId="2" applyFont="1" applyAlignment="1">
      <alignment horizontal="center" vertical="center"/>
    </xf>
    <xf numFmtId="0" fontId="27" fillId="0" borderId="1" xfId="3" applyAlignment="1">
      <alignment horizontal="left" vertical="center" wrapText="1" indent="1"/>
    </xf>
    <xf numFmtId="0" fontId="28" fillId="0" borderId="1" xfId="3" applyFont="1" applyFill="1" applyBorder="1" applyAlignment="1">
      <alignment horizontal="left" vertical="center" wrapText="1"/>
    </xf>
    <xf numFmtId="14" fontId="17" fillId="8" borderId="1" xfId="2" applyNumberFormat="1" applyFont="1" applyFill="1" applyAlignment="1">
      <alignment wrapText="1"/>
    </xf>
    <xf numFmtId="0" fontId="27" fillId="0" borderId="1" xfId="3" applyAlignment="1"/>
    <xf numFmtId="166" fontId="15" fillId="0" borderId="1" xfId="2" applyNumberFormat="1" applyFont="1"/>
    <xf numFmtId="166" fontId="15" fillId="0" borderId="1" xfId="2" applyNumberFormat="1" applyFont="1" applyAlignment="1">
      <alignment horizontal="right"/>
    </xf>
    <xf numFmtId="0" fontId="15" fillId="0" borderId="1" xfId="2" applyFont="1" applyAlignment="1">
      <alignment horizontal="right"/>
    </xf>
    <xf numFmtId="0" fontId="25" fillId="0" borderId="1" xfId="2" applyFont="1"/>
    <xf numFmtId="0" fontId="15" fillId="0" borderId="1" xfId="2" applyFont="1" applyAlignment="1">
      <alignment horizontal="left"/>
    </xf>
    <xf numFmtId="167" fontId="15" fillId="0" borderId="1" xfId="2" applyNumberFormat="1" applyFont="1" applyAlignment="1">
      <alignment horizontal="right"/>
    </xf>
    <xf numFmtId="11" fontId="15" fillId="0" borderId="1" xfId="2" applyNumberFormat="1" applyFont="1" applyAlignment="1">
      <alignment horizontal="right"/>
    </xf>
    <xf numFmtId="0" fontId="15" fillId="0" borderId="1" xfId="2" applyFont="1" applyAlignment="1">
      <alignment horizontal="center"/>
    </xf>
    <xf numFmtId="0" fontId="27" fillId="0" borderId="1" xfId="3" applyBorder="1" applyAlignment="1"/>
    <xf numFmtId="0" fontId="29" fillId="9" borderId="1" xfId="2" applyFont="1" applyFill="1" applyAlignment="1">
      <alignment vertical="top"/>
    </xf>
    <xf numFmtId="166" fontId="17" fillId="8" borderId="1" xfId="2" applyNumberFormat="1" applyFont="1" applyFill="1" applyAlignment="1">
      <alignment wrapText="1"/>
    </xf>
    <xf numFmtId="17" fontId="11" fillId="0" borderId="1" xfId="2" applyNumberFormat="1"/>
    <xf numFmtId="0" fontId="31" fillId="0" borderId="1" xfId="2" applyFont="1"/>
    <xf numFmtId="0" fontId="10" fillId="0" borderId="1" xfId="4"/>
    <xf numFmtId="9" fontId="0" fillId="0" borderId="1" xfId="5" applyFont="1"/>
    <xf numFmtId="0" fontId="10" fillId="0" borderId="14" xfId="4" applyBorder="1"/>
    <xf numFmtId="0" fontId="10" fillId="0" borderId="13" xfId="4" applyBorder="1"/>
    <xf numFmtId="164" fontId="10" fillId="0" borderId="12" xfId="4" applyNumberFormat="1" applyBorder="1"/>
    <xf numFmtId="164" fontId="3" fillId="0" borderId="12" xfId="4" applyNumberFormat="1" applyFont="1" applyBorder="1"/>
    <xf numFmtId="0" fontId="10" fillId="0" borderId="11" xfId="4" applyBorder="1"/>
    <xf numFmtId="164" fontId="10" fillId="0" borderId="10" xfId="4" applyNumberFormat="1" applyBorder="1"/>
    <xf numFmtId="164" fontId="3" fillId="0" borderId="10" xfId="4" applyNumberFormat="1" applyFont="1" applyBorder="1"/>
    <xf numFmtId="0" fontId="10" fillId="0" borderId="10" xfId="4" applyBorder="1"/>
    <xf numFmtId="0" fontId="3" fillId="0" borderId="1" xfId="4" applyFont="1"/>
    <xf numFmtId="0" fontId="2" fillId="3" borderId="6" xfId="4" applyFont="1" applyFill="1" applyBorder="1" applyAlignment="1">
      <alignment horizontal="left" vertical="center"/>
    </xf>
    <xf numFmtId="0" fontId="3" fillId="0" borderId="11" xfId="4" applyFont="1" applyBorder="1"/>
    <xf numFmtId="0" fontId="3" fillId="0" borderId="10" xfId="4" applyFont="1" applyBorder="1"/>
    <xf numFmtId="0" fontId="0" fillId="0" borderId="0" xfId="0" applyFill="1"/>
    <xf numFmtId="164" fontId="3" fillId="0" borderId="1" xfId="0" applyNumberFormat="1" applyFont="1" applyBorder="1"/>
    <xf numFmtId="0" fontId="33" fillId="0" borderId="1" xfId="0" applyFont="1" applyBorder="1" applyAlignment="1"/>
    <xf numFmtId="0" fontId="33" fillId="0" borderId="1" xfId="4" applyFont="1" applyAlignment="1"/>
    <xf numFmtId="0" fontId="33" fillId="0" borderId="24" xfId="0" applyFont="1" applyFill="1" applyBorder="1" applyAlignment="1">
      <alignment horizontal="center"/>
    </xf>
    <xf numFmtId="0" fontId="3" fillId="0" borderId="16" xfId="0" applyFont="1" applyFill="1" applyBorder="1" applyAlignment="1">
      <alignment horizontal="center"/>
    </xf>
    <xf numFmtId="0" fontId="3" fillId="0" borderId="17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3" fillId="0" borderId="0" xfId="0" applyFont="1" applyAlignment="1">
      <alignment horizontal="center"/>
    </xf>
    <xf numFmtId="0" fontId="10" fillId="0" borderId="15" xfId="4" applyBorder="1" applyAlignment="1">
      <alignment horizontal="center"/>
    </xf>
    <xf numFmtId="0" fontId="10" fillId="0" borderId="16" xfId="4" applyBorder="1" applyAlignment="1">
      <alignment horizontal="center"/>
    </xf>
    <xf numFmtId="0" fontId="10" fillId="0" borderId="17" xfId="4" applyBorder="1" applyAlignment="1">
      <alignment horizontal="center"/>
    </xf>
    <xf numFmtId="0" fontId="33" fillId="0" borderId="1" xfId="4" applyFont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10" borderId="19" xfId="0" applyFill="1" applyBorder="1" applyAlignment="1">
      <alignment horizontal="center"/>
    </xf>
    <xf numFmtId="0" fontId="0" fillId="10" borderId="20" xfId="0" applyFill="1" applyBorder="1" applyAlignment="1">
      <alignment horizontal="center"/>
    </xf>
    <xf numFmtId="0" fontId="0" fillId="10" borderId="21" xfId="0" applyFill="1" applyBorder="1" applyAlignment="1">
      <alignment horizontal="center"/>
    </xf>
    <xf numFmtId="0" fontId="33" fillId="0" borderId="1" xfId="0" applyFont="1" applyBorder="1" applyAlignment="1">
      <alignment horizontal="center"/>
    </xf>
    <xf numFmtId="0" fontId="13" fillId="8" borderId="1" xfId="2" applyFont="1" applyFill="1" applyAlignment="1">
      <alignment horizontal="center"/>
    </xf>
    <xf numFmtId="0" fontId="30" fillId="0" borderId="1" xfId="2" applyFont="1" applyAlignment="1">
      <alignment horizontal="center"/>
    </xf>
    <xf numFmtId="0" fontId="32" fillId="0" borderId="1" xfId="2" applyFont="1" applyAlignment="1">
      <alignment horizontal="center"/>
    </xf>
    <xf numFmtId="0" fontId="13" fillId="0" borderId="1" xfId="2" applyFont="1" applyAlignment="1">
      <alignment horizontal="center" wrapText="1"/>
    </xf>
    <xf numFmtId="0" fontId="32" fillId="0" borderId="1" xfId="2" applyFont="1" applyAlignment="1">
      <alignment horizontal="center" wrapText="1"/>
    </xf>
  </cellXfs>
  <cellStyles count="6">
    <cellStyle name="Hyperlink 2" xfId="3" xr:uid="{ED4206BE-256A-4816-9B76-984C9AE6EC72}"/>
    <cellStyle name="Normal" xfId="0" builtinId="0"/>
    <cellStyle name="Normal 2" xfId="2" xr:uid="{A0372FCB-3BE0-42E0-AFD6-C8AB6E6077E3}"/>
    <cellStyle name="Normal 3" xfId="4" xr:uid="{10D16F85-801A-483C-BBE9-D008B6529259}"/>
    <cellStyle name="Percent" xfId="1" builtinId="5"/>
    <cellStyle name="Percent 2" xfId="5" xr:uid="{497B3C9B-E1FE-4075-B308-7CD3ABBF89FC}"/>
  </cellStyles>
  <dxfs count="5"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mm/yyyy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mm/yyyy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</dxfs>
  <tableStyles count="0" defaultTableStyle="TableStyleMedium9" defaultPivotStyle="PivotStyleLight16"/>
  <colors>
    <mruColors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400" b="0" i="0" u="none" strike="noStrike" baseline="0">
                <a:effectLst/>
              </a:rPr>
              <a:t>Chloroquine</a:t>
            </a:r>
            <a:r>
              <a:rPr lang="en-GB"/>
              <a:t> Rand value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4408053814411433E-2"/>
          <c:y val="0.16469730665362919"/>
          <c:w val="0.87392631601740567"/>
          <c:h val="0.54872148780251973"/>
        </c:manualLayout>
      </c:layout>
      <c:scatterChart>
        <c:scatterStyle val="lineMarker"/>
        <c:varyColors val="0"/>
        <c:ser>
          <c:idx val="0"/>
          <c:order val="0"/>
          <c:tx>
            <c:strRef>
              <c:f>'Supplementary Table 3'!$B$2:$B$3</c:f>
              <c:strCache>
                <c:ptCount val="2"/>
                <c:pt idx="0">
                  <c:v>Rand value</c:v>
                </c:pt>
                <c:pt idx="1">
                  <c:v>Total  200 MG CAP (OTC Rand Value)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'Supplementary Table 3'!$A$4:$A$39</c:f>
              <c:numCache>
                <c:formatCode>mm/yyyy</c:formatCode>
                <c:ptCount val="36"/>
                <c:pt idx="0">
                  <c:v>43225</c:v>
                </c:pt>
                <c:pt idx="1">
                  <c:v>43257</c:v>
                </c:pt>
                <c:pt idx="2">
                  <c:v>43288</c:v>
                </c:pt>
                <c:pt idx="3">
                  <c:v>43320</c:v>
                </c:pt>
                <c:pt idx="4">
                  <c:v>43344</c:v>
                </c:pt>
                <c:pt idx="5">
                  <c:v>43374</c:v>
                </c:pt>
                <c:pt idx="6">
                  <c:v>43405</c:v>
                </c:pt>
                <c:pt idx="7">
                  <c:v>43436</c:v>
                </c:pt>
                <c:pt idx="8">
                  <c:v>43466</c:v>
                </c:pt>
                <c:pt idx="9">
                  <c:v>43498</c:v>
                </c:pt>
                <c:pt idx="10">
                  <c:v>43527</c:v>
                </c:pt>
                <c:pt idx="11">
                  <c:v>43559</c:v>
                </c:pt>
                <c:pt idx="12">
                  <c:v>43590</c:v>
                </c:pt>
                <c:pt idx="13">
                  <c:v>43622</c:v>
                </c:pt>
                <c:pt idx="14">
                  <c:v>43653</c:v>
                </c:pt>
                <c:pt idx="15">
                  <c:v>43685</c:v>
                </c:pt>
                <c:pt idx="16">
                  <c:v>43717</c:v>
                </c:pt>
                <c:pt idx="17">
                  <c:v>43748</c:v>
                </c:pt>
                <c:pt idx="18">
                  <c:v>43770</c:v>
                </c:pt>
                <c:pt idx="19">
                  <c:v>43801</c:v>
                </c:pt>
                <c:pt idx="20">
                  <c:v>43831</c:v>
                </c:pt>
                <c:pt idx="21">
                  <c:v>43863</c:v>
                </c:pt>
                <c:pt idx="22">
                  <c:v>43893</c:v>
                </c:pt>
                <c:pt idx="23">
                  <c:v>43925</c:v>
                </c:pt>
                <c:pt idx="24">
                  <c:v>43956</c:v>
                </c:pt>
                <c:pt idx="25">
                  <c:v>43988</c:v>
                </c:pt>
                <c:pt idx="26">
                  <c:v>44019</c:v>
                </c:pt>
                <c:pt idx="27">
                  <c:v>44051</c:v>
                </c:pt>
                <c:pt idx="28">
                  <c:v>44083</c:v>
                </c:pt>
                <c:pt idx="29">
                  <c:v>44114</c:v>
                </c:pt>
                <c:pt idx="30">
                  <c:v>44136</c:v>
                </c:pt>
                <c:pt idx="31">
                  <c:v>44167</c:v>
                </c:pt>
                <c:pt idx="32">
                  <c:v>44197</c:v>
                </c:pt>
                <c:pt idx="33">
                  <c:v>44229</c:v>
                </c:pt>
                <c:pt idx="34">
                  <c:v>44258</c:v>
                </c:pt>
                <c:pt idx="35">
                  <c:v>44290</c:v>
                </c:pt>
              </c:numCache>
            </c:numRef>
          </c:xVal>
          <c:yVal>
            <c:numRef>
              <c:f>'Supplementary Table 3'!$B$4:$B$39</c:f>
              <c:numCache>
                <c:formatCode>General</c:formatCode>
                <c:ptCount val="36"/>
                <c:pt idx="0">
                  <c:v>857803.34897015791</c:v>
                </c:pt>
                <c:pt idx="1">
                  <c:v>820556.1518405698</c:v>
                </c:pt>
                <c:pt idx="2">
                  <c:v>845997.25678088679</c:v>
                </c:pt>
                <c:pt idx="3">
                  <c:v>862976.62707180693</c:v>
                </c:pt>
                <c:pt idx="4">
                  <c:v>843210.15859186952</c:v>
                </c:pt>
                <c:pt idx="5">
                  <c:v>947077.27207588754</c:v>
                </c:pt>
                <c:pt idx="6">
                  <c:v>943952.85993495712</c:v>
                </c:pt>
                <c:pt idx="7">
                  <c:v>921117.96826582006</c:v>
                </c:pt>
                <c:pt idx="8">
                  <c:v>995643.60241007339</c:v>
                </c:pt>
                <c:pt idx="9">
                  <c:v>899426.58007922152</c:v>
                </c:pt>
                <c:pt idx="10">
                  <c:v>999534.27483260504</c:v>
                </c:pt>
                <c:pt idx="11">
                  <c:v>985108.82229387469</c:v>
                </c:pt>
                <c:pt idx="12">
                  <c:v>1011264.767676146</c:v>
                </c:pt>
                <c:pt idx="13">
                  <c:v>863406.59866615187</c:v>
                </c:pt>
                <c:pt idx="14">
                  <c:v>657710.95269986265</c:v>
                </c:pt>
                <c:pt idx="15">
                  <c:v>886422.90119886701</c:v>
                </c:pt>
                <c:pt idx="16">
                  <c:v>957114.95223777625</c:v>
                </c:pt>
                <c:pt idx="17">
                  <c:v>1164998.06565977</c:v>
                </c:pt>
                <c:pt idx="18">
                  <c:v>1042238.78164031</c:v>
                </c:pt>
                <c:pt idx="19">
                  <c:v>1077842.0341566999</c:v>
                </c:pt>
                <c:pt idx="20">
                  <c:v>1094234.2563336389</c:v>
                </c:pt>
                <c:pt idx="21">
                  <c:v>1075541.4510299391</c:v>
                </c:pt>
                <c:pt idx="22">
                  <c:v>2621030.789229834</c:v>
                </c:pt>
                <c:pt idx="23">
                  <c:v>1110127.2498814301</c:v>
                </c:pt>
                <c:pt idx="24">
                  <c:v>1088153.049370622</c:v>
                </c:pt>
                <c:pt idx="25">
                  <c:v>1273986.0712676509</c:v>
                </c:pt>
                <c:pt idx="26">
                  <c:v>1639819.3498836961</c:v>
                </c:pt>
                <c:pt idx="27">
                  <c:v>1665229.3382838899</c:v>
                </c:pt>
                <c:pt idx="28">
                  <c:v>1312530.9034465449</c:v>
                </c:pt>
                <c:pt idx="29">
                  <c:v>1376926.6954402139</c:v>
                </c:pt>
                <c:pt idx="30">
                  <c:v>1341604.7531056311</c:v>
                </c:pt>
                <c:pt idx="31">
                  <c:v>1560974.093134783</c:v>
                </c:pt>
                <c:pt idx="32">
                  <c:v>1736725.023199664</c:v>
                </c:pt>
                <c:pt idx="33">
                  <c:v>1247728.249746002</c:v>
                </c:pt>
                <c:pt idx="34">
                  <c:v>1438611.3573508209</c:v>
                </c:pt>
                <c:pt idx="35">
                  <c:v>1304170.364887024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35BB-4906-A5B2-DA9CBCA1CEEB}"/>
            </c:ext>
          </c:extLst>
        </c:ser>
        <c:ser>
          <c:idx val="1"/>
          <c:order val="1"/>
          <c:tx>
            <c:strRef>
              <c:f>'Supplementary Table 3'!$C$2:$C$3</c:f>
              <c:strCache>
                <c:ptCount val="2"/>
                <c:pt idx="0">
                  <c:v>Rand value</c:v>
                </c:pt>
                <c:pt idx="1">
                  <c:v>Total  200 MG TAB (OTC Rand Value)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'Supplementary Table 3'!$A$4:$A$39</c:f>
              <c:numCache>
                <c:formatCode>mm/yyyy</c:formatCode>
                <c:ptCount val="36"/>
                <c:pt idx="0">
                  <c:v>43225</c:v>
                </c:pt>
                <c:pt idx="1">
                  <c:v>43257</c:v>
                </c:pt>
                <c:pt idx="2">
                  <c:v>43288</c:v>
                </c:pt>
                <c:pt idx="3">
                  <c:v>43320</c:v>
                </c:pt>
                <c:pt idx="4">
                  <c:v>43344</c:v>
                </c:pt>
                <c:pt idx="5">
                  <c:v>43374</c:v>
                </c:pt>
                <c:pt idx="6">
                  <c:v>43405</c:v>
                </c:pt>
                <c:pt idx="7">
                  <c:v>43436</c:v>
                </c:pt>
                <c:pt idx="8">
                  <c:v>43466</c:v>
                </c:pt>
                <c:pt idx="9">
                  <c:v>43498</c:v>
                </c:pt>
                <c:pt idx="10">
                  <c:v>43527</c:v>
                </c:pt>
                <c:pt idx="11">
                  <c:v>43559</c:v>
                </c:pt>
                <c:pt idx="12">
                  <c:v>43590</c:v>
                </c:pt>
                <c:pt idx="13">
                  <c:v>43622</c:v>
                </c:pt>
                <c:pt idx="14">
                  <c:v>43653</c:v>
                </c:pt>
                <c:pt idx="15">
                  <c:v>43685</c:v>
                </c:pt>
                <c:pt idx="16">
                  <c:v>43717</c:v>
                </c:pt>
                <c:pt idx="17">
                  <c:v>43748</c:v>
                </c:pt>
                <c:pt idx="18">
                  <c:v>43770</c:v>
                </c:pt>
                <c:pt idx="19">
                  <c:v>43801</c:v>
                </c:pt>
                <c:pt idx="20">
                  <c:v>43831</c:v>
                </c:pt>
                <c:pt idx="21">
                  <c:v>43863</c:v>
                </c:pt>
                <c:pt idx="22">
                  <c:v>43893</c:v>
                </c:pt>
                <c:pt idx="23">
                  <c:v>43925</c:v>
                </c:pt>
                <c:pt idx="24">
                  <c:v>43956</c:v>
                </c:pt>
                <c:pt idx="25">
                  <c:v>43988</c:v>
                </c:pt>
                <c:pt idx="26">
                  <c:v>44019</c:v>
                </c:pt>
                <c:pt idx="27">
                  <c:v>44051</c:v>
                </c:pt>
                <c:pt idx="28">
                  <c:v>44083</c:v>
                </c:pt>
                <c:pt idx="29">
                  <c:v>44114</c:v>
                </c:pt>
                <c:pt idx="30">
                  <c:v>44136</c:v>
                </c:pt>
                <c:pt idx="31">
                  <c:v>44167</c:v>
                </c:pt>
                <c:pt idx="32">
                  <c:v>44197</c:v>
                </c:pt>
                <c:pt idx="33">
                  <c:v>44229</c:v>
                </c:pt>
                <c:pt idx="34">
                  <c:v>44258</c:v>
                </c:pt>
                <c:pt idx="35">
                  <c:v>44290</c:v>
                </c:pt>
              </c:numCache>
            </c:numRef>
          </c:xVal>
          <c:yVal>
            <c:numRef>
              <c:f>'Supplementary Table 3'!$C$4:$C$39</c:f>
              <c:numCache>
                <c:formatCode>General</c:formatCode>
                <c:ptCount val="36"/>
                <c:pt idx="0">
                  <c:v>246567.17808767199</c:v>
                </c:pt>
                <c:pt idx="1">
                  <c:v>242190.2969312908</c:v>
                </c:pt>
                <c:pt idx="2">
                  <c:v>236236.95740500669</c:v>
                </c:pt>
                <c:pt idx="3">
                  <c:v>231205.0224827682</c:v>
                </c:pt>
                <c:pt idx="4">
                  <c:v>195498.21962135771</c:v>
                </c:pt>
                <c:pt idx="5">
                  <c:v>134366.62598792571</c:v>
                </c:pt>
                <c:pt idx="6">
                  <c:v>90633.66311564979</c:v>
                </c:pt>
                <c:pt idx="7">
                  <c:v>64132.021804092743</c:v>
                </c:pt>
                <c:pt idx="8">
                  <c:v>83839.118486445848</c:v>
                </c:pt>
                <c:pt idx="9">
                  <c:v>92909.533072515987</c:v>
                </c:pt>
                <c:pt idx="10">
                  <c:v>104038.2096751832</c:v>
                </c:pt>
                <c:pt idx="11">
                  <c:v>110907.02565539</c:v>
                </c:pt>
                <c:pt idx="12">
                  <c:v>129258.9907646564</c:v>
                </c:pt>
                <c:pt idx="13">
                  <c:v>205115.0838118353</c:v>
                </c:pt>
                <c:pt idx="14">
                  <c:v>423854.2324572074</c:v>
                </c:pt>
                <c:pt idx="15">
                  <c:v>176464.44352098391</c:v>
                </c:pt>
                <c:pt idx="16">
                  <c:v>65304.43385156156</c:v>
                </c:pt>
                <c:pt idx="17">
                  <c:v>47549.81875539256</c:v>
                </c:pt>
                <c:pt idx="18">
                  <c:v>28942.304670048092</c:v>
                </c:pt>
                <c:pt idx="19">
                  <c:v>25204.214982636389</c:v>
                </c:pt>
                <c:pt idx="20">
                  <c:v>25339.321912858319</c:v>
                </c:pt>
                <c:pt idx="21">
                  <c:v>20659.599999999999</c:v>
                </c:pt>
                <c:pt idx="22">
                  <c:v>44290.972817429327</c:v>
                </c:pt>
                <c:pt idx="23">
                  <c:v>20416.032532461591</c:v>
                </c:pt>
                <c:pt idx="24">
                  <c:v>13348.052996955699</c:v>
                </c:pt>
                <c:pt idx="25">
                  <c:v>10148.17543001499</c:v>
                </c:pt>
                <c:pt idx="26">
                  <c:v>8461.2596376418787</c:v>
                </c:pt>
                <c:pt idx="27">
                  <c:v>7677.2000000000007</c:v>
                </c:pt>
                <c:pt idx="28">
                  <c:v>5994.75</c:v>
                </c:pt>
                <c:pt idx="29">
                  <c:v>5701.69</c:v>
                </c:pt>
                <c:pt idx="30">
                  <c:v>3406.67</c:v>
                </c:pt>
                <c:pt idx="31">
                  <c:v>3470.034434257137</c:v>
                </c:pt>
                <c:pt idx="32">
                  <c:v>2853.03</c:v>
                </c:pt>
                <c:pt idx="33">
                  <c:v>2021.03</c:v>
                </c:pt>
                <c:pt idx="34">
                  <c:v>2457.58</c:v>
                </c:pt>
                <c:pt idx="35">
                  <c:v>2815.54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35BB-4906-A5B2-DA9CBCA1CEEB}"/>
            </c:ext>
          </c:extLst>
        </c:ser>
        <c:ser>
          <c:idx val="2"/>
          <c:order val="2"/>
          <c:tx>
            <c:strRef>
              <c:f>'Supplementary Table 3'!$D$2:$D$3</c:f>
              <c:strCache>
                <c:ptCount val="2"/>
                <c:pt idx="0">
                  <c:v>Rand value</c:v>
                </c:pt>
                <c:pt idx="1">
                  <c:v>Total  50 MG SYR (OTC Rand Value)</c:v>
                </c:pt>
              </c:strCache>
            </c:strRef>
          </c:tx>
          <c:xVal>
            <c:numRef>
              <c:f>'Supplementary Table 3'!$A$4:$A$39</c:f>
              <c:numCache>
                <c:formatCode>mm/yyyy</c:formatCode>
                <c:ptCount val="36"/>
                <c:pt idx="0">
                  <c:v>43225</c:v>
                </c:pt>
                <c:pt idx="1">
                  <c:v>43257</c:v>
                </c:pt>
                <c:pt idx="2">
                  <c:v>43288</c:v>
                </c:pt>
                <c:pt idx="3">
                  <c:v>43320</c:v>
                </c:pt>
                <c:pt idx="4">
                  <c:v>43344</c:v>
                </c:pt>
                <c:pt idx="5">
                  <c:v>43374</c:v>
                </c:pt>
                <c:pt idx="6">
                  <c:v>43405</c:v>
                </c:pt>
                <c:pt idx="7">
                  <c:v>43436</c:v>
                </c:pt>
                <c:pt idx="8">
                  <c:v>43466</c:v>
                </c:pt>
                <c:pt idx="9">
                  <c:v>43498</c:v>
                </c:pt>
                <c:pt idx="10">
                  <c:v>43527</c:v>
                </c:pt>
                <c:pt idx="11">
                  <c:v>43559</c:v>
                </c:pt>
                <c:pt idx="12">
                  <c:v>43590</c:v>
                </c:pt>
                <c:pt idx="13">
                  <c:v>43622</c:v>
                </c:pt>
                <c:pt idx="14">
                  <c:v>43653</c:v>
                </c:pt>
                <c:pt idx="15">
                  <c:v>43685</c:v>
                </c:pt>
                <c:pt idx="16">
                  <c:v>43717</c:v>
                </c:pt>
                <c:pt idx="17">
                  <c:v>43748</c:v>
                </c:pt>
                <c:pt idx="18">
                  <c:v>43770</c:v>
                </c:pt>
                <c:pt idx="19">
                  <c:v>43801</c:v>
                </c:pt>
                <c:pt idx="20">
                  <c:v>43831</c:v>
                </c:pt>
                <c:pt idx="21">
                  <c:v>43863</c:v>
                </c:pt>
                <c:pt idx="22">
                  <c:v>43893</c:v>
                </c:pt>
                <c:pt idx="23">
                  <c:v>43925</c:v>
                </c:pt>
                <c:pt idx="24">
                  <c:v>43956</c:v>
                </c:pt>
                <c:pt idx="25">
                  <c:v>43988</c:v>
                </c:pt>
                <c:pt idx="26">
                  <c:v>44019</c:v>
                </c:pt>
                <c:pt idx="27">
                  <c:v>44051</c:v>
                </c:pt>
                <c:pt idx="28">
                  <c:v>44083</c:v>
                </c:pt>
                <c:pt idx="29">
                  <c:v>44114</c:v>
                </c:pt>
                <c:pt idx="30">
                  <c:v>44136</c:v>
                </c:pt>
                <c:pt idx="31">
                  <c:v>44167</c:v>
                </c:pt>
                <c:pt idx="32">
                  <c:v>44197</c:v>
                </c:pt>
                <c:pt idx="33">
                  <c:v>44229</c:v>
                </c:pt>
                <c:pt idx="34">
                  <c:v>44258</c:v>
                </c:pt>
                <c:pt idx="35">
                  <c:v>44290</c:v>
                </c:pt>
              </c:numCache>
            </c:numRef>
          </c:xVal>
          <c:yVal>
            <c:numRef>
              <c:f>'Supplementary Table 3'!$D$4:$D$39</c:f>
              <c:numCache>
                <c:formatCode>General</c:formatCode>
                <c:ptCount val="36"/>
                <c:pt idx="0">
                  <c:v>7769.4014999999999</c:v>
                </c:pt>
                <c:pt idx="1">
                  <c:v>11428.968893468609</c:v>
                </c:pt>
                <c:pt idx="2">
                  <c:v>6167.5220932864286</c:v>
                </c:pt>
                <c:pt idx="3">
                  <c:v>6126.0459470128826</c:v>
                </c:pt>
                <c:pt idx="4">
                  <c:v>4745.3387328537401</c:v>
                </c:pt>
                <c:pt idx="5">
                  <c:v>2354.36</c:v>
                </c:pt>
                <c:pt idx="6">
                  <c:v>2884.89</c:v>
                </c:pt>
                <c:pt idx="7">
                  <c:v>15619.74883656891</c:v>
                </c:pt>
                <c:pt idx="8">
                  <c:v>2917.11</c:v>
                </c:pt>
                <c:pt idx="9">
                  <c:v>3244.8651996405911</c:v>
                </c:pt>
                <c:pt idx="10">
                  <c:v>5940.4</c:v>
                </c:pt>
                <c:pt idx="11">
                  <c:v>8135.8399999999992</c:v>
                </c:pt>
                <c:pt idx="12">
                  <c:v>5440.9</c:v>
                </c:pt>
                <c:pt idx="13">
                  <c:v>5416.1737046315347</c:v>
                </c:pt>
                <c:pt idx="14">
                  <c:v>4133.0146453243469</c:v>
                </c:pt>
                <c:pt idx="15">
                  <c:v>2742.6</c:v>
                </c:pt>
                <c:pt idx="16">
                  <c:v>1828.6703639379959</c:v>
                </c:pt>
                <c:pt idx="17">
                  <c:v>1452.6</c:v>
                </c:pt>
                <c:pt idx="18">
                  <c:v>1529.71</c:v>
                </c:pt>
                <c:pt idx="19">
                  <c:v>1335.57</c:v>
                </c:pt>
                <c:pt idx="20">
                  <c:v>109.95</c:v>
                </c:pt>
                <c:pt idx="21">
                  <c:v>49.08</c:v>
                </c:pt>
                <c:pt idx="22">
                  <c:v>103.67</c:v>
                </c:pt>
                <c:pt idx="23">
                  <c:v>142.38</c:v>
                </c:pt>
                <c:pt idx="24">
                  <c:v>51.15</c:v>
                </c:pt>
                <c:pt idx="25">
                  <c:v>119.35</c:v>
                </c:pt>
                <c:pt idx="26">
                  <c:v>432.67</c:v>
                </c:pt>
                <c:pt idx="27">
                  <c:v>51.15</c:v>
                </c:pt>
                <c:pt idx="28">
                  <c:v>98.56</c:v>
                </c:pt>
                <c:pt idx="29">
                  <c:v>102.33</c:v>
                </c:pt>
                <c:pt idx="30">
                  <c:v>102.33</c:v>
                </c:pt>
                <c:pt idx="31">
                  <c:v>153.06</c:v>
                </c:pt>
                <c:pt idx="32">
                  <c:v>25.59</c:v>
                </c:pt>
                <c:pt idx="33">
                  <c:v>0</c:v>
                </c:pt>
                <c:pt idx="34">
                  <c:v>38.39</c:v>
                </c:pt>
                <c:pt idx="35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35BB-4906-A5B2-DA9CBCA1CEEB}"/>
            </c:ext>
          </c:extLst>
        </c:ser>
        <c:ser>
          <c:idx val="3"/>
          <c:order val="3"/>
          <c:tx>
            <c:strRef>
              <c:f>'Supplementary Table 3'!$E$2:$E$3</c:f>
              <c:strCache>
                <c:ptCount val="2"/>
                <c:pt idx="0">
                  <c:v>Rand value</c:v>
                </c:pt>
                <c:pt idx="1">
                  <c:v>Total  37.5 MG SYR (OTC Rand Value)</c:v>
                </c:pt>
              </c:strCache>
            </c:strRef>
          </c:tx>
          <c:xVal>
            <c:numRef>
              <c:f>'Supplementary Table 3'!$A$4:$A$39</c:f>
              <c:numCache>
                <c:formatCode>mm/yyyy</c:formatCode>
                <c:ptCount val="36"/>
                <c:pt idx="0">
                  <c:v>43225</c:v>
                </c:pt>
                <c:pt idx="1">
                  <c:v>43257</c:v>
                </c:pt>
                <c:pt idx="2">
                  <c:v>43288</c:v>
                </c:pt>
                <c:pt idx="3">
                  <c:v>43320</c:v>
                </c:pt>
                <c:pt idx="4">
                  <c:v>43344</c:v>
                </c:pt>
                <c:pt idx="5">
                  <c:v>43374</c:v>
                </c:pt>
                <c:pt idx="6">
                  <c:v>43405</c:v>
                </c:pt>
                <c:pt idx="7">
                  <c:v>43436</c:v>
                </c:pt>
                <c:pt idx="8">
                  <c:v>43466</c:v>
                </c:pt>
                <c:pt idx="9">
                  <c:v>43498</c:v>
                </c:pt>
                <c:pt idx="10">
                  <c:v>43527</c:v>
                </c:pt>
                <c:pt idx="11">
                  <c:v>43559</c:v>
                </c:pt>
                <c:pt idx="12">
                  <c:v>43590</c:v>
                </c:pt>
                <c:pt idx="13">
                  <c:v>43622</c:v>
                </c:pt>
                <c:pt idx="14">
                  <c:v>43653</c:v>
                </c:pt>
                <c:pt idx="15">
                  <c:v>43685</c:v>
                </c:pt>
                <c:pt idx="16">
                  <c:v>43717</c:v>
                </c:pt>
                <c:pt idx="17">
                  <c:v>43748</c:v>
                </c:pt>
                <c:pt idx="18">
                  <c:v>43770</c:v>
                </c:pt>
                <c:pt idx="19">
                  <c:v>43801</c:v>
                </c:pt>
                <c:pt idx="20">
                  <c:v>43831</c:v>
                </c:pt>
                <c:pt idx="21">
                  <c:v>43863</c:v>
                </c:pt>
                <c:pt idx="22">
                  <c:v>43893</c:v>
                </c:pt>
                <c:pt idx="23">
                  <c:v>43925</c:v>
                </c:pt>
                <c:pt idx="24">
                  <c:v>43956</c:v>
                </c:pt>
                <c:pt idx="25">
                  <c:v>43988</c:v>
                </c:pt>
                <c:pt idx="26">
                  <c:v>44019</c:v>
                </c:pt>
                <c:pt idx="27">
                  <c:v>44051</c:v>
                </c:pt>
                <c:pt idx="28">
                  <c:v>44083</c:v>
                </c:pt>
                <c:pt idx="29">
                  <c:v>44114</c:v>
                </c:pt>
                <c:pt idx="30">
                  <c:v>44136</c:v>
                </c:pt>
                <c:pt idx="31">
                  <c:v>44167</c:v>
                </c:pt>
                <c:pt idx="32">
                  <c:v>44197</c:v>
                </c:pt>
                <c:pt idx="33">
                  <c:v>44229</c:v>
                </c:pt>
                <c:pt idx="34">
                  <c:v>44258</c:v>
                </c:pt>
                <c:pt idx="35">
                  <c:v>44290</c:v>
                </c:pt>
              </c:numCache>
            </c:numRef>
          </c:xVal>
          <c:yVal>
            <c:numRef>
              <c:f>'Supplementary Table 3'!$E$4:$E$39</c:f>
              <c:numCache>
                <c:formatCode>General</c:formatCode>
                <c:ptCount val="3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41.34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35BB-4906-A5B2-DA9CBCA1CE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5774048"/>
        <c:axId val="255774464"/>
      </c:scatterChart>
      <c:valAx>
        <c:axId val="2557740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mm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5774464"/>
        <c:crosses val="autoZero"/>
        <c:crossBetween val="midCat"/>
      </c:valAx>
      <c:valAx>
        <c:axId val="255774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/>
                  <a:t>Rand Value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5774048"/>
        <c:crosses val="autoZero"/>
        <c:crossBetween val="midCat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Chloroquine Units/Scripts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4408053814411433E-2"/>
          <c:y val="0.16469730665362919"/>
          <c:w val="0.87392631601740567"/>
          <c:h val="0.54872148780251973"/>
        </c:manualLayout>
      </c:layout>
      <c:scatterChart>
        <c:scatterStyle val="lineMarker"/>
        <c:varyColors val="0"/>
        <c:ser>
          <c:idx val="0"/>
          <c:order val="0"/>
          <c:tx>
            <c:strRef>
              <c:f>'Supplementary Table 3'!$H$2:$H$3</c:f>
              <c:strCache>
                <c:ptCount val="2"/>
                <c:pt idx="0">
                  <c:v>Units/Scripts</c:v>
                </c:pt>
                <c:pt idx="1">
                  <c:v>Total  200 MG CAP (Units/Scripts)</c:v>
                </c:pt>
              </c:strCache>
            </c:strRef>
          </c:tx>
          <c:spPr>
            <a:ln w="19050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rgbClr val="0070C0"/>
                </a:solidFill>
              </a:ln>
              <a:effectLst/>
            </c:spPr>
          </c:marker>
          <c:xVal>
            <c:numRef>
              <c:f>'Supplementary Table 3'!$G$4:$G$39</c:f>
              <c:numCache>
                <c:formatCode>mm/yyyy</c:formatCode>
                <c:ptCount val="36"/>
                <c:pt idx="0">
                  <c:v>43225</c:v>
                </c:pt>
                <c:pt idx="1">
                  <c:v>43257</c:v>
                </c:pt>
                <c:pt idx="2">
                  <c:v>43288</c:v>
                </c:pt>
                <c:pt idx="3">
                  <c:v>43320</c:v>
                </c:pt>
                <c:pt idx="4">
                  <c:v>43352</c:v>
                </c:pt>
                <c:pt idx="5">
                  <c:v>43374</c:v>
                </c:pt>
                <c:pt idx="6">
                  <c:v>43405</c:v>
                </c:pt>
                <c:pt idx="7">
                  <c:v>43436</c:v>
                </c:pt>
                <c:pt idx="8">
                  <c:v>43466</c:v>
                </c:pt>
                <c:pt idx="9">
                  <c:v>43498</c:v>
                </c:pt>
                <c:pt idx="10">
                  <c:v>43527</c:v>
                </c:pt>
                <c:pt idx="11">
                  <c:v>43559</c:v>
                </c:pt>
                <c:pt idx="12">
                  <c:v>43590</c:v>
                </c:pt>
                <c:pt idx="13">
                  <c:v>43622</c:v>
                </c:pt>
                <c:pt idx="14">
                  <c:v>43653</c:v>
                </c:pt>
                <c:pt idx="15">
                  <c:v>43685</c:v>
                </c:pt>
                <c:pt idx="16">
                  <c:v>43717</c:v>
                </c:pt>
                <c:pt idx="17">
                  <c:v>43748</c:v>
                </c:pt>
                <c:pt idx="18">
                  <c:v>43770</c:v>
                </c:pt>
                <c:pt idx="19">
                  <c:v>43801</c:v>
                </c:pt>
                <c:pt idx="20">
                  <c:v>43831</c:v>
                </c:pt>
                <c:pt idx="21">
                  <c:v>43863</c:v>
                </c:pt>
                <c:pt idx="22">
                  <c:v>43893</c:v>
                </c:pt>
                <c:pt idx="23">
                  <c:v>43925</c:v>
                </c:pt>
                <c:pt idx="24">
                  <c:v>43956</c:v>
                </c:pt>
                <c:pt idx="25">
                  <c:v>43988</c:v>
                </c:pt>
                <c:pt idx="26">
                  <c:v>44019</c:v>
                </c:pt>
                <c:pt idx="27">
                  <c:v>44051</c:v>
                </c:pt>
                <c:pt idx="28">
                  <c:v>44083</c:v>
                </c:pt>
                <c:pt idx="29">
                  <c:v>44114</c:v>
                </c:pt>
                <c:pt idx="30">
                  <c:v>44136</c:v>
                </c:pt>
                <c:pt idx="31">
                  <c:v>44167</c:v>
                </c:pt>
                <c:pt idx="32">
                  <c:v>44197</c:v>
                </c:pt>
                <c:pt idx="33">
                  <c:v>44229</c:v>
                </c:pt>
                <c:pt idx="34">
                  <c:v>44258</c:v>
                </c:pt>
                <c:pt idx="35">
                  <c:v>44290</c:v>
                </c:pt>
              </c:numCache>
            </c:numRef>
          </c:xVal>
          <c:yVal>
            <c:numRef>
              <c:f>'Supplementary Table 3'!$H$4:$H$39</c:f>
              <c:numCache>
                <c:formatCode>General</c:formatCode>
                <c:ptCount val="36"/>
                <c:pt idx="0">
                  <c:v>10445</c:v>
                </c:pt>
                <c:pt idx="1">
                  <c:v>10023</c:v>
                </c:pt>
                <c:pt idx="2">
                  <c:v>10412</c:v>
                </c:pt>
                <c:pt idx="3">
                  <c:v>10578</c:v>
                </c:pt>
                <c:pt idx="4">
                  <c:v>10233</c:v>
                </c:pt>
                <c:pt idx="5">
                  <c:v>11574</c:v>
                </c:pt>
                <c:pt idx="6">
                  <c:v>11519</c:v>
                </c:pt>
                <c:pt idx="7">
                  <c:v>11412</c:v>
                </c:pt>
                <c:pt idx="8">
                  <c:v>12059</c:v>
                </c:pt>
                <c:pt idx="9">
                  <c:v>10800</c:v>
                </c:pt>
                <c:pt idx="10">
                  <c:v>11862</c:v>
                </c:pt>
                <c:pt idx="11">
                  <c:v>11654</c:v>
                </c:pt>
                <c:pt idx="12">
                  <c:v>11826</c:v>
                </c:pt>
                <c:pt idx="13">
                  <c:v>10204</c:v>
                </c:pt>
                <c:pt idx="14">
                  <c:v>7745</c:v>
                </c:pt>
                <c:pt idx="15">
                  <c:v>10190</c:v>
                </c:pt>
                <c:pt idx="16">
                  <c:v>11316</c:v>
                </c:pt>
                <c:pt idx="17">
                  <c:v>12979</c:v>
                </c:pt>
                <c:pt idx="18">
                  <c:v>12397</c:v>
                </c:pt>
                <c:pt idx="19">
                  <c:v>12864</c:v>
                </c:pt>
                <c:pt idx="20">
                  <c:v>12913</c:v>
                </c:pt>
                <c:pt idx="21">
                  <c:v>12324</c:v>
                </c:pt>
                <c:pt idx="22">
                  <c:v>21167</c:v>
                </c:pt>
                <c:pt idx="23">
                  <c:v>11113</c:v>
                </c:pt>
                <c:pt idx="24">
                  <c:v>11147</c:v>
                </c:pt>
                <c:pt idx="25">
                  <c:v>13811</c:v>
                </c:pt>
                <c:pt idx="26">
                  <c:v>18653</c:v>
                </c:pt>
                <c:pt idx="27">
                  <c:v>18458</c:v>
                </c:pt>
                <c:pt idx="28">
                  <c:v>14989</c:v>
                </c:pt>
                <c:pt idx="29">
                  <c:v>15626</c:v>
                </c:pt>
                <c:pt idx="30">
                  <c:v>15538</c:v>
                </c:pt>
                <c:pt idx="31">
                  <c:v>18639</c:v>
                </c:pt>
                <c:pt idx="32">
                  <c:v>20822</c:v>
                </c:pt>
                <c:pt idx="33">
                  <c:v>14649</c:v>
                </c:pt>
                <c:pt idx="34">
                  <c:v>16463</c:v>
                </c:pt>
                <c:pt idx="35">
                  <c:v>14869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E42-44A5-8B8E-A34135CC60DE}"/>
            </c:ext>
          </c:extLst>
        </c:ser>
        <c:ser>
          <c:idx val="1"/>
          <c:order val="1"/>
          <c:tx>
            <c:strRef>
              <c:f>'Supplementary Table 3'!$I$2:$I$3</c:f>
              <c:strCache>
                <c:ptCount val="2"/>
                <c:pt idx="0">
                  <c:v>Units/Scripts</c:v>
                </c:pt>
                <c:pt idx="1">
                  <c:v>Total  200 MG TAB (Units/Scripts)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C000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'Supplementary Table 3'!$G$4:$G$39</c:f>
              <c:numCache>
                <c:formatCode>mm/yyyy</c:formatCode>
                <c:ptCount val="36"/>
                <c:pt idx="0">
                  <c:v>43225</c:v>
                </c:pt>
                <c:pt idx="1">
                  <c:v>43257</c:v>
                </c:pt>
                <c:pt idx="2">
                  <c:v>43288</c:v>
                </c:pt>
                <c:pt idx="3">
                  <c:v>43320</c:v>
                </c:pt>
                <c:pt idx="4">
                  <c:v>43352</c:v>
                </c:pt>
                <c:pt idx="5">
                  <c:v>43374</c:v>
                </c:pt>
                <c:pt idx="6">
                  <c:v>43405</c:v>
                </c:pt>
                <c:pt idx="7">
                  <c:v>43436</c:v>
                </c:pt>
                <c:pt idx="8">
                  <c:v>43466</c:v>
                </c:pt>
                <c:pt idx="9">
                  <c:v>43498</c:v>
                </c:pt>
                <c:pt idx="10">
                  <c:v>43527</c:v>
                </c:pt>
                <c:pt idx="11">
                  <c:v>43559</c:v>
                </c:pt>
                <c:pt idx="12">
                  <c:v>43590</c:v>
                </c:pt>
                <c:pt idx="13">
                  <c:v>43622</c:v>
                </c:pt>
                <c:pt idx="14">
                  <c:v>43653</c:v>
                </c:pt>
                <c:pt idx="15">
                  <c:v>43685</c:v>
                </c:pt>
                <c:pt idx="16">
                  <c:v>43717</c:v>
                </c:pt>
                <c:pt idx="17">
                  <c:v>43748</c:v>
                </c:pt>
                <c:pt idx="18">
                  <c:v>43770</c:v>
                </c:pt>
                <c:pt idx="19">
                  <c:v>43801</c:v>
                </c:pt>
                <c:pt idx="20">
                  <c:v>43831</c:v>
                </c:pt>
                <c:pt idx="21">
                  <c:v>43863</c:v>
                </c:pt>
                <c:pt idx="22">
                  <c:v>43893</c:v>
                </c:pt>
                <c:pt idx="23">
                  <c:v>43925</c:v>
                </c:pt>
                <c:pt idx="24">
                  <c:v>43956</c:v>
                </c:pt>
                <c:pt idx="25">
                  <c:v>43988</c:v>
                </c:pt>
                <c:pt idx="26">
                  <c:v>44019</c:v>
                </c:pt>
                <c:pt idx="27">
                  <c:v>44051</c:v>
                </c:pt>
                <c:pt idx="28">
                  <c:v>44083</c:v>
                </c:pt>
                <c:pt idx="29">
                  <c:v>44114</c:v>
                </c:pt>
                <c:pt idx="30">
                  <c:v>44136</c:v>
                </c:pt>
                <c:pt idx="31">
                  <c:v>44167</c:v>
                </c:pt>
                <c:pt idx="32">
                  <c:v>44197</c:v>
                </c:pt>
                <c:pt idx="33">
                  <c:v>44229</c:v>
                </c:pt>
                <c:pt idx="34">
                  <c:v>44258</c:v>
                </c:pt>
                <c:pt idx="35">
                  <c:v>44290</c:v>
                </c:pt>
              </c:numCache>
            </c:numRef>
          </c:xVal>
          <c:yVal>
            <c:numRef>
              <c:f>'Supplementary Table 3'!$I$4:$I$39</c:f>
              <c:numCache>
                <c:formatCode>General</c:formatCode>
                <c:ptCount val="36"/>
                <c:pt idx="0">
                  <c:v>1711</c:v>
                </c:pt>
                <c:pt idx="1">
                  <c:v>1686</c:v>
                </c:pt>
                <c:pt idx="2">
                  <c:v>1638</c:v>
                </c:pt>
                <c:pt idx="3">
                  <c:v>1616</c:v>
                </c:pt>
                <c:pt idx="4">
                  <c:v>1378</c:v>
                </c:pt>
                <c:pt idx="5">
                  <c:v>945</c:v>
                </c:pt>
                <c:pt idx="6">
                  <c:v>647</c:v>
                </c:pt>
                <c:pt idx="7">
                  <c:v>466</c:v>
                </c:pt>
                <c:pt idx="8">
                  <c:v>582</c:v>
                </c:pt>
                <c:pt idx="9">
                  <c:v>643</c:v>
                </c:pt>
                <c:pt idx="10">
                  <c:v>708</c:v>
                </c:pt>
                <c:pt idx="11">
                  <c:v>745</c:v>
                </c:pt>
                <c:pt idx="12">
                  <c:v>865</c:v>
                </c:pt>
                <c:pt idx="13">
                  <c:v>1426</c:v>
                </c:pt>
                <c:pt idx="14">
                  <c:v>2969</c:v>
                </c:pt>
                <c:pt idx="15">
                  <c:v>1173</c:v>
                </c:pt>
                <c:pt idx="16">
                  <c:v>435</c:v>
                </c:pt>
                <c:pt idx="17">
                  <c:v>298</c:v>
                </c:pt>
                <c:pt idx="18">
                  <c:v>204</c:v>
                </c:pt>
                <c:pt idx="19">
                  <c:v>184</c:v>
                </c:pt>
                <c:pt idx="20">
                  <c:v>172</c:v>
                </c:pt>
                <c:pt idx="21">
                  <c:v>129</c:v>
                </c:pt>
                <c:pt idx="22">
                  <c:v>253</c:v>
                </c:pt>
                <c:pt idx="23">
                  <c:v>131</c:v>
                </c:pt>
                <c:pt idx="24">
                  <c:v>83</c:v>
                </c:pt>
                <c:pt idx="25">
                  <c:v>68</c:v>
                </c:pt>
                <c:pt idx="26">
                  <c:v>59</c:v>
                </c:pt>
                <c:pt idx="27">
                  <c:v>47</c:v>
                </c:pt>
                <c:pt idx="28">
                  <c:v>39</c:v>
                </c:pt>
                <c:pt idx="29">
                  <c:v>34</c:v>
                </c:pt>
                <c:pt idx="30">
                  <c:v>21</c:v>
                </c:pt>
                <c:pt idx="31">
                  <c:v>26</c:v>
                </c:pt>
                <c:pt idx="32">
                  <c:v>15</c:v>
                </c:pt>
                <c:pt idx="33">
                  <c:v>14</c:v>
                </c:pt>
                <c:pt idx="34">
                  <c:v>17</c:v>
                </c:pt>
                <c:pt idx="35">
                  <c:v>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E42-44A5-8B8E-A34135CC60DE}"/>
            </c:ext>
          </c:extLst>
        </c:ser>
        <c:ser>
          <c:idx val="2"/>
          <c:order val="2"/>
          <c:tx>
            <c:strRef>
              <c:f>'Supplementary Table 3'!$J$2:$J$3</c:f>
              <c:strCache>
                <c:ptCount val="2"/>
                <c:pt idx="0">
                  <c:v>Units/Scripts</c:v>
                </c:pt>
                <c:pt idx="1">
                  <c:v>Total  50 MG SYR (Units/Scripts)</c:v>
                </c:pt>
              </c:strCache>
            </c:strRef>
          </c:tx>
          <c:spPr>
            <a:ln>
              <a:solidFill>
                <a:schemeClr val="bg1">
                  <a:lumMod val="50000"/>
                </a:schemeClr>
              </a:solidFill>
            </a:ln>
          </c:spPr>
          <c:marker>
            <c:spPr>
              <a:solidFill>
                <a:schemeClr val="bg1">
                  <a:lumMod val="50000"/>
                </a:schemeClr>
              </a:solidFill>
              <a:ln>
                <a:solidFill>
                  <a:schemeClr val="bg1">
                    <a:lumMod val="50000"/>
                  </a:schemeClr>
                </a:solidFill>
              </a:ln>
            </c:spPr>
          </c:marker>
          <c:xVal>
            <c:numRef>
              <c:f>'Supplementary Table 3'!$G$4:$G$39</c:f>
              <c:numCache>
                <c:formatCode>mm/yyyy</c:formatCode>
                <c:ptCount val="36"/>
                <c:pt idx="0">
                  <c:v>43225</c:v>
                </c:pt>
                <c:pt idx="1">
                  <c:v>43257</c:v>
                </c:pt>
                <c:pt idx="2">
                  <c:v>43288</c:v>
                </c:pt>
                <c:pt idx="3">
                  <c:v>43320</c:v>
                </c:pt>
                <c:pt idx="4">
                  <c:v>43352</c:v>
                </c:pt>
                <c:pt idx="5">
                  <c:v>43374</c:v>
                </c:pt>
                <c:pt idx="6">
                  <c:v>43405</c:v>
                </c:pt>
                <c:pt idx="7">
                  <c:v>43436</c:v>
                </c:pt>
                <c:pt idx="8">
                  <c:v>43466</c:v>
                </c:pt>
                <c:pt idx="9">
                  <c:v>43498</c:v>
                </c:pt>
                <c:pt idx="10">
                  <c:v>43527</c:v>
                </c:pt>
                <c:pt idx="11">
                  <c:v>43559</c:v>
                </c:pt>
                <c:pt idx="12">
                  <c:v>43590</c:v>
                </c:pt>
                <c:pt idx="13">
                  <c:v>43622</c:v>
                </c:pt>
                <c:pt idx="14">
                  <c:v>43653</c:v>
                </c:pt>
                <c:pt idx="15">
                  <c:v>43685</c:v>
                </c:pt>
                <c:pt idx="16">
                  <c:v>43717</c:v>
                </c:pt>
                <c:pt idx="17">
                  <c:v>43748</c:v>
                </c:pt>
                <c:pt idx="18">
                  <c:v>43770</c:v>
                </c:pt>
                <c:pt idx="19">
                  <c:v>43801</c:v>
                </c:pt>
                <c:pt idx="20">
                  <c:v>43831</c:v>
                </c:pt>
                <c:pt idx="21">
                  <c:v>43863</c:v>
                </c:pt>
                <c:pt idx="22">
                  <c:v>43893</c:v>
                </c:pt>
                <c:pt idx="23">
                  <c:v>43925</c:v>
                </c:pt>
                <c:pt idx="24">
                  <c:v>43956</c:v>
                </c:pt>
                <c:pt idx="25">
                  <c:v>43988</c:v>
                </c:pt>
                <c:pt idx="26">
                  <c:v>44019</c:v>
                </c:pt>
                <c:pt idx="27">
                  <c:v>44051</c:v>
                </c:pt>
                <c:pt idx="28">
                  <c:v>44083</c:v>
                </c:pt>
                <c:pt idx="29">
                  <c:v>44114</c:v>
                </c:pt>
                <c:pt idx="30">
                  <c:v>44136</c:v>
                </c:pt>
                <c:pt idx="31">
                  <c:v>44167</c:v>
                </c:pt>
                <c:pt idx="32">
                  <c:v>44197</c:v>
                </c:pt>
                <c:pt idx="33">
                  <c:v>44229</c:v>
                </c:pt>
                <c:pt idx="34">
                  <c:v>44258</c:v>
                </c:pt>
                <c:pt idx="35">
                  <c:v>44290</c:v>
                </c:pt>
              </c:numCache>
            </c:numRef>
          </c:xVal>
          <c:yVal>
            <c:numRef>
              <c:f>'Supplementary Table 3'!$J$4:$J$39</c:f>
              <c:numCache>
                <c:formatCode>General</c:formatCode>
                <c:ptCount val="36"/>
                <c:pt idx="0">
                  <c:v>123</c:v>
                </c:pt>
                <c:pt idx="1">
                  <c:v>141</c:v>
                </c:pt>
                <c:pt idx="2">
                  <c:v>124</c:v>
                </c:pt>
                <c:pt idx="3">
                  <c:v>130</c:v>
                </c:pt>
                <c:pt idx="4">
                  <c:v>91</c:v>
                </c:pt>
                <c:pt idx="5">
                  <c:v>49</c:v>
                </c:pt>
                <c:pt idx="6">
                  <c:v>59</c:v>
                </c:pt>
                <c:pt idx="7">
                  <c:v>322</c:v>
                </c:pt>
                <c:pt idx="8">
                  <c:v>48</c:v>
                </c:pt>
                <c:pt idx="9">
                  <c:v>30</c:v>
                </c:pt>
                <c:pt idx="10">
                  <c:v>118</c:v>
                </c:pt>
                <c:pt idx="11">
                  <c:v>116</c:v>
                </c:pt>
                <c:pt idx="12">
                  <c:v>106</c:v>
                </c:pt>
                <c:pt idx="13">
                  <c:v>103</c:v>
                </c:pt>
                <c:pt idx="14">
                  <c:v>56</c:v>
                </c:pt>
                <c:pt idx="15">
                  <c:v>48</c:v>
                </c:pt>
                <c:pt idx="16">
                  <c:v>25</c:v>
                </c:pt>
                <c:pt idx="17">
                  <c:v>26</c:v>
                </c:pt>
                <c:pt idx="18">
                  <c:v>19</c:v>
                </c:pt>
                <c:pt idx="19">
                  <c:v>27</c:v>
                </c:pt>
                <c:pt idx="20">
                  <c:v>2</c:v>
                </c:pt>
                <c:pt idx="21">
                  <c:v>1</c:v>
                </c:pt>
                <c:pt idx="22">
                  <c:v>2</c:v>
                </c:pt>
                <c:pt idx="23">
                  <c:v>3</c:v>
                </c:pt>
                <c:pt idx="24">
                  <c:v>1</c:v>
                </c:pt>
                <c:pt idx="25">
                  <c:v>2</c:v>
                </c:pt>
                <c:pt idx="26">
                  <c:v>4</c:v>
                </c:pt>
                <c:pt idx="27">
                  <c:v>1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3</c:v>
                </c:pt>
                <c:pt idx="32">
                  <c:v>1</c:v>
                </c:pt>
                <c:pt idx="33">
                  <c:v>0</c:v>
                </c:pt>
                <c:pt idx="34">
                  <c:v>2</c:v>
                </c:pt>
                <c:pt idx="35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E42-44A5-8B8E-A34135CC60DE}"/>
            </c:ext>
          </c:extLst>
        </c:ser>
        <c:ser>
          <c:idx val="3"/>
          <c:order val="3"/>
          <c:tx>
            <c:strRef>
              <c:f>'Supplementary Table 3'!$K$2:$K$3</c:f>
              <c:strCache>
                <c:ptCount val="2"/>
                <c:pt idx="0">
                  <c:v>Units/Scripts</c:v>
                </c:pt>
                <c:pt idx="1">
                  <c:v>Total  37.5 MG SYR (Units/Scripts)</c:v>
                </c:pt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pPr>
              <a:solidFill>
                <a:srgbClr val="FFFF00"/>
              </a:solidFill>
              <a:ln>
                <a:solidFill>
                  <a:srgbClr val="FFCC00"/>
                </a:solidFill>
              </a:ln>
            </c:spPr>
          </c:marker>
          <c:xVal>
            <c:numRef>
              <c:f>'Supplementary Table 3'!$G$4:$G$39</c:f>
              <c:numCache>
                <c:formatCode>mm/yyyy</c:formatCode>
                <c:ptCount val="36"/>
                <c:pt idx="0">
                  <c:v>43225</c:v>
                </c:pt>
                <c:pt idx="1">
                  <c:v>43257</c:v>
                </c:pt>
                <c:pt idx="2">
                  <c:v>43288</c:v>
                </c:pt>
                <c:pt idx="3">
                  <c:v>43320</c:v>
                </c:pt>
                <c:pt idx="4">
                  <c:v>43352</c:v>
                </c:pt>
                <c:pt idx="5">
                  <c:v>43374</c:v>
                </c:pt>
                <c:pt idx="6">
                  <c:v>43405</c:v>
                </c:pt>
                <c:pt idx="7">
                  <c:v>43436</c:v>
                </c:pt>
                <c:pt idx="8">
                  <c:v>43466</c:v>
                </c:pt>
                <c:pt idx="9">
                  <c:v>43498</c:v>
                </c:pt>
                <c:pt idx="10">
                  <c:v>43527</c:v>
                </c:pt>
                <c:pt idx="11">
                  <c:v>43559</c:v>
                </c:pt>
                <c:pt idx="12">
                  <c:v>43590</c:v>
                </c:pt>
                <c:pt idx="13">
                  <c:v>43622</c:v>
                </c:pt>
                <c:pt idx="14">
                  <c:v>43653</c:v>
                </c:pt>
                <c:pt idx="15">
                  <c:v>43685</c:v>
                </c:pt>
                <c:pt idx="16">
                  <c:v>43717</c:v>
                </c:pt>
                <c:pt idx="17">
                  <c:v>43748</c:v>
                </c:pt>
                <c:pt idx="18">
                  <c:v>43770</c:v>
                </c:pt>
                <c:pt idx="19">
                  <c:v>43801</c:v>
                </c:pt>
                <c:pt idx="20">
                  <c:v>43831</c:v>
                </c:pt>
                <c:pt idx="21">
                  <c:v>43863</c:v>
                </c:pt>
                <c:pt idx="22">
                  <c:v>43893</c:v>
                </c:pt>
                <c:pt idx="23">
                  <c:v>43925</c:v>
                </c:pt>
                <c:pt idx="24">
                  <c:v>43956</c:v>
                </c:pt>
                <c:pt idx="25">
                  <c:v>43988</c:v>
                </c:pt>
                <c:pt idx="26">
                  <c:v>44019</c:v>
                </c:pt>
                <c:pt idx="27">
                  <c:v>44051</c:v>
                </c:pt>
                <c:pt idx="28">
                  <c:v>44083</c:v>
                </c:pt>
                <c:pt idx="29">
                  <c:v>44114</c:v>
                </c:pt>
                <c:pt idx="30">
                  <c:v>44136</c:v>
                </c:pt>
                <c:pt idx="31">
                  <c:v>44167</c:v>
                </c:pt>
                <c:pt idx="32">
                  <c:v>44197</c:v>
                </c:pt>
                <c:pt idx="33">
                  <c:v>44229</c:v>
                </c:pt>
                <c:pt idx="34">
                  <c:v>44258</c:v>
                </c:pt>
                <c:pt idx="35">
                  <c:v>44290</c:v>
                </c:pt>
              </c:numCache>
            </c:numRef>
          </c:xVal>
          <c:yVal>
            <c:numRef>
              <c:f>'Supplementary Table 3'!$K$4:$K$39</c:f>
              <c:numCache>
                <c:formatCode>General</c:formatCode>
                <c:ptCount val="3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FE42-44A5-8B8E-A34135CC60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5774048"/>
        <c:axId val="255774464"/>
      </c:scatterChart>
      <c:valAx>
        <c:axId val="2557740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mm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5774464"/>
        <c:crosses val="autoZero"/>
        <c:crossBetween val="midCat"/>
      </c:valAx>
      <c:valAx>
        <c:axId val="255774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/>
                  <a:t>Units/Scripts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5774048"/>
        <c:crosses val="autoZero"/>
        <c:crossBetween val="midCat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Colchicine OTC Rand Value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'Supplementary Table 5'!$B$3</c:f>
              <c:strCache>
                <c:ptCount val="1"/>
                <c:pt idx="0">
                  <c:v>Total 1 mg tablet (OTC Rand Value)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'Supplementary Table 5'!$A$4:$A$39</c:f>
              <c:numCache>
                <c:formatCode>mm/yyyy</c:formatCode>
                <c:ptCount val="36"/>
                <c:pt idx="0">
                  <c:v>43225</c:v>
                </c:pt>
                <c:pt idx="1">
                  <c:v>43257</c:v>
                </c:pt>
                <c:pt idx="2">
                  <c:v>43288</c:v>
                </c:pt>
                <c:pt idx="3">
                  <c:v>43320</c:v>
                </c:pt>
                <c:pt idx="4">
                  <c:v>43352</c:v>
                </c:pt>
                <c:pt idx="5">
                  <c:v>43383</c:v>
                </c:pt>
                <c:pt idx="6">
                  <c:v>43405</c:v>
                </c:pt>
                <c:pt idx="7">
                  <c:v>43436</c:v>
                </c:pt>
                <c:pt idx="8">
                  <c:v>43466</c:v>
                </c:pt>
                <c:pt idx="9">
                  <c:v>43498</c:v>
                </c:pt>
                <c:pt idx="10">
                  <c:v>43527</c:v>
                </c:pt>
                <c:pt idx="11">
                  <c:v>43559</c:v>
                </c:pt>
                <c:pt idx="12">
                  <c:v>43590</c:v>
                </c:pt>
                <c:pt idx="13">
                  <c:v>43622</c:v>
                </c:pt>
                <c:pt idx="14">
                  <c:v>43653</c:v>
                </c:pt>
                <c:pt idx="15">
                  <c:v>43685</c:v>
                </c:pt>
                <c:pt idx="16">
                  <c:v>43717</c:v>
                </c:pt>
                <c:pt idx="17">
                  <c:v>43748</c:v>
                </c:pt>
                <c:pt idx="18">
                  <c:v>43770</c:v>
                </c:pt>
                <c:pt idx="19">
                  <c:v>43801</c:v>
                </c:pt>
                <c:pt idx="20">
                  <c:v>43831</c:v>
                </c:pt>
                <c:pt idx="21">
                  <c:v>43863</c:v>
                </c:pt>
                <c:pt idx="22">
                  <c:v>43893</c:v>
                </c:pt>
                <c:pt idx="23">
                  <c:v>43925</c:v>
                </c:pt>
                <c:pt idx="24">
                  <c:v>43956</c:v>
                </c:pt>
                <c:pt idx="25">
                  <c:v>43988</c:v>
                </c:pt>
                <c:pt idx="26">
                  <c:v>44019</c:v>
                </c:pt>
                <c:pt idx="27">
                  <c:v>44051</c:v>
                </c:pt>
                <c:pt idx="28">
                  <c:v>44083</c:v>
                </c:pt>
                <c:pt idx="29">
                  <c:v>44104</c:v>
                </c:pt>
                <c:pt idx="30">
                  <c:v>44136</c:v>
                </c:pt>
                <c:pt idx="31">
                  <c:v>44167</c:v>
                </c:pt>
                <c:pt idx="32">
                  <c:v>44197</c:v>
                </c:pt>
                <c:pt idx="33">
                  <c:v>44229</c:v>
                </c:pt>
                <c:pt idx="34">
                  <c:v>44258</c:v>
                </c:pt>
                <c:pt idx="35">
                  <c:v>44290</c:v>
                </c:pt>
              </c:numCache>
            </c:numRef>
          </c:xVal>
          <c:yVal>
            <c:numRef>
              <c:f>'Supplementary Table 5'!$B$4:$B$39</c:f>
              <c:numCache>
                <c:formatCode>General</c:formatCode>
                <c:ptCount val="36"/>
                <c:pt idx="0">
                  <c:v>1718871.5501370037</c:v>
                </c:pt>
                <c:pt idx="1">
                  <c:v>1589846.9731436237</c:v>
                </c:pt>
                <c:pt idx="2">
                  <c:v>1666678.2281143027</c:v>
                </c:pt>
                <c:pt idx="3">
                  <c:v>1716736.4327363353</c:v>
                </c:pt>
                <c:pt idx="4">
                  <c:v>1669475.2158683415</c:v>
                </c:pt>
                <c:pt idx="5">
                  <c:v>1769485.9168073749</c:v>
                </c:pt>
                <c:pt idx="6">
                  <c:v>1782623.7485630135</c:v>
                </c:pt>
                <c:pt idx="7">
                  <c:v>2049824.4389654126</c:v>
                </c:pt>
                <c:pt idx="8">
                  <c:v>2039073.1157078505</c:v>
                </c:pt>
                <c:pt idx="9">
                  <c:v>1764331.4341543959</c:v>
                </c:pt>
                <c:pt idx="10">
                  <c:v>1942984.5600082627</c:v>
                </c:pt>
                <c:pt idx="11">
                  <c:v>1881139.9686572892</c:v>
                </c:pt>
                <c:pt idx="12">
                  <c:v>1856120.1575888016</c:v>
                </c:pt>
                <c:pt idx="13">
                  <c:v>1667174.2537599956</c:v>
                </c:pt>
                <c:pt idx="14">
                  <c:v>1762934.4337257943</c:v>
                </c:pt>
                <c:pt idx="15">
                  <c:v>1810271.7073881507</c:v>
                </c:pt>
                <c:pt idx="16">
                  <c:v>1747890.7105594031</c:v>
                </c:pt>
                <c:pt idx="17">
                  <c:v>1904420.2294566438</c:v>
                </c:pt>
                <c:pt idx="18">
                  <c:v>1928454.7482785559</c:v>
                </c:pt>
                <c:pt idx="19">
                  <c:v>2166136.7955654473</c:v>
                </c:pt>
                <c:pt idx="20">
                  <c:v>2098575.1520777196</c:v>
                </c:pt>
                <c:pt idx="21">
                  <c:v>1920604.3926698614</c:v>
                </c:pt>
                <c:pt idx="22">
                  <c:v>2236749.895458275</c:v>
                </c:pt>
                <c:pt idx="23">
                  <c:v>1905984.1461097894</c:v>
                </c:pt>
                <c:pt idx="24">
                  <c:v>1869942.5926569828</c:v>
                </c:pt>
                <c:pt idx="25">
                  <c:v>1730460.0732760578</c:v>
                </c:pt>
                <c:pt idx="26">
                  <c:v>1918088.3252324522</c:v>
                </c:pt>
                <c:pt idx="27">
                  <c:v>1847193.0980243331</c:v>
                </c:pt>
                <c:pt idx="28">
                  <c:v>1834822.181246584</c:v>
                </c:pt>
                <c:pt idx="29">
                  <c:v>2033079.6334841854</c:v>
                </c:pt>
                <c:pt idx="30">
                  <c:v>2006814.7216889611</c:v>
                </c:pt>
                <c:pt idx="31">
                  <c:v>2422604.2176187229</c:v>
                </c:pt>
                <c:pt idx="32">
                  <c:v>2432396.4641875518</c:v>
                </c:pt>
                <c:pt idx="33">
                  <c:v>1981226.4730360131</c:v>
                </c:pt>
                <c:pt idx="34">
                  <c:v>2221507.4839103133</c:v>
                </c:pt>
                <c:pt idx="35">
                  <c:v>2052809.6737279028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1F2-46CC-B481-3E57514B0983}"/>
            </c:ext>
          </c:extLst>
        </c:ser>
        <c:ser>
          <c:idx val="1"/>
          <c:order val="1"/>
          <c:tx>
            <c:strRef>
              <c:f>'Supplementary Table 5'!$C$3</c:f>
              <c:strCache>
                <c:ptCount val="1"/>
                <c:pt idx="0">
                  <c:v>Total 0.5 mg tablet (OTC Rand Value)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'Supplementary Table 5'!$A$4:$A$39</c:f>
              <c:numCache>
                <c:formatCode>mm/yyyy</c:formatCode>
                <c:ptCount val="36"/>
                <c:pt idx="0">
                  <c:v>43225</c:v>
                </c:pt>
                <c:pt idx="1">
                  <c:v>43257</c:v>
                </c:pt>
                <c:pt idx="2">
                  <c:v>43288</c:v>
                </c:pt>
                <c:pt idx="3">
                  <c:v>43320</c:v>
                </c:pt>
                <c:pt idx="4">
                  <c:v>43352</c:v>
                </c:pt>
                <c:pt idx="5">
                  <c:v>43383</c:v>
                </c:pt>
                <c:pt idx="6">
                  <c:v>43405</c:v>
                </c:pt>
                <c:pt idx="7">
                  <c:v>43436</c:v>
                </c:pt>
                <c:pt idx="8">
                  <c:v>43466</c:v>
                </c:pt>
                <c:pt idx="9">
                  <c:v>43498</c:v>
                </c:pt>
                <c:pt idx="10">
                  <c:v>43527</c:v>
                </c:pt>
                <c:pt idx="11">
                  <c:v>43559</c:v>
                </c:pt>
                <c:pt idx="12">
                  <c:v>43590</c:v>
                </c:pt>
                <c:pt idx="13">
                  <c:v>43622</c:v>
                </c:pt>
                <c:pt idx="14">
                  <c:v>43653</c:v>
                </c:pt>
                <c:pt idx="15">
                  <c:v>43685</c:v>
                </c:pt>
                <c:pt idx="16">
                  <c:v>43717</c:v>
                </c:pt>
                <c:pt idx="17">
                  <c:v>43748</c:v>
                </c:pt>
                <c:pt idx="18">
                  <c:v>43770</c:v>
                </c:pt>
                <c:pt idx="19">
                  <c:v>43801</c:v>
                </c:pt>
                <c:pt idx="20">
                  <c:v>43831</c:v>
                </c:pt>
                <c:pt idx="21">
                  <c:v>43863</c:v>
                </c:pt>
                <c:pt idx="22">
                  <c:v>43893</c:v>
                </c:pt>
                <c:pt idx="23">
                  <c:v>43925</c:v>
                </c:pt>
                <c:pt idx="24">
                  <c:v>43956</c:v>
                </c:pt>
                <c:pt idx="25">
                  <c:v>43988</c:v>
                </c:pt>
                <c:pt idx="26">
                  <c:v>44019</c:v>
                </c:pt>
                <c:pt idx="27">
                  <c:v>44051</c:v>
                </c:pt>
                <c:pt idx="28">
                  <c:v>44083</c:v>
                </c:pt>
                <c:pt idx="29">
                  <c:v>44104</c:v>
                </c:pt>
                <c:pt idx="30">
                  <c:v>44136</c:v>
                </c:pt>
                <c:pt idx="31">
                  <c:v>44167</c:v>
                </c:pt>
                <c:pt idx="32">
                  <c:v>44197</c:v>
                </c:pt>
                <c:pt idx="33">
                  <c:v>44229</c:v>
                </c:pt>
                <c:pt idx="34">
                  <c:v>44258</c:v>
                </c:pt>
                <c:pt idx="35">
                  <c:v>44290</c:v>
                </c:pt>
              </c:numCache>
            </c:numRef>
          </c:xVal>
          <c:yVal>
            <c:numRef>
              <c:f>'Supplementary Table 5'!$C$4:$C$39</c:f>
              <c:numCache>
                <c:formatCode>General</c:formatCode>
                <c:ptCount val="36"/>
                <c:pt idx="0">
                  <c:v>2173046.7312545208</c:v>
                </c:pt>
                <c:pt idx="1">
                  <c:v>2036334.8815872751</c:v>
                </c:pt>
                <c:pt idx="2">
                  <c:v>2067281.1798413559</c:v>
                </c:pt>
                <c:pt idx="3">
                  <c:v>2050700.6826530241</c:v>
                </c:pt>
                <c:pt idx="4">
                  <c:v>1937735.324653558</c:v>
                </c:pt>
                <c:pt idx="5">
                  <c:v>2169003.1519918488</c:v>
                </c:pt>
                <c:pt idx="6">
                  <c:v>2151058.807582025</c:v>
                </c:pt>
                <c:pt idx="7">
                  <c:v>2070759.1168227801</c:v>
                </c:pt>
                <c:pt idx="8">
                  <c:v>2395493.3457504939</c:v>
                </c:pt>
                <c:pt idx="9">
                  <c:v>2252320.8609973849</c:v>
                </c:pt>
                <c:pt idx="10">
                  <c:v>2432086.5516741159</c:v>
                </c:pt>
                <c:pt idx="11">
                  <c:v>2330440.8683331772</c:v>
                </c:pt>
                <c:pt idx="12">
                  <c:v>2352616.9459493682</c:v>
                </c:pt>
                <c:pt idx="13">
                  <c:v>2162405.1718320688</c:v>
                </c:pt>
                <c:pt idx="14">
                  <c:v>2323218.7958366112</c:v>
                </c:pt>
                <c:pt idx="15">
                  <c:v>2224343.688992857</c:v>
                </c:pt>
                <c:pt idx="16">
                  <c:v>2126309.9951467421</c:v>
                </c:pt>
                <c:pt idx="17">
                  <c:v>2275646.060229782</c:v>
                </c:pt>
                <c:pt idx="18">
                  <c:v>2230077.2645861642</c:v>
                </c:pt>
                <c:pt idx="19">
                  <c:v>2252677.8623496029</c:v>
                </c:pt>
                <c:pt idx="20">
                  <c:v>2612211.8336324291</c:v>
                </c:pt>
                <c:pt idx="21">
                  <c:v>2441590.8503974592</c:v>
                </c:pt>
                <c:pt idx="22">
                  <c:v>2839346.501577301</c:v>
                </c:pt>
                <c:pt idx="23">
                  <c:v>2383694.527350286</c:v>
                </c:pt>
                <c:pt idx="24">
                  <c:v>2458429.5102941939</c:v>
                </c:pt>
                <c:pt idx="25">
                  <c:v>2427532.942279011</c:v>
                </c:pt>
                <c:pt idx="26">
                  <c:v>2870255.0042493888</c:v>
                </c:pt>
                <c:pt idx="27">
                  <c:v>2580454.6869225432</c:v>
                </c:pt>
                <c:pt idx="28">
                  <c:v>2460603.8771835011</c:v>
                </c:pt>
                <c:pt idx="29">
                  <c:v>2579436.2706013452</c:v>
                </c:pt>
                <c:pt idx="30">
                  <c:v>2485049.2414381132</c:v>
                </c:pt>
                <c:pt idx="31">
                  <c:v>2893497.955882574</c:v>
                </c:pt>
                <c:pt idx="32">
                  <c:v>3506680.0898271869</c:v>
                </c:pt>
                <c:pt idx="33">
                  <c:v>2907334.9237663541</c:v>
                </c:pt>
                <c:pt idx="34">
                  <c:v>3169964.6526849461</c:v>
                </c:pt>
                <c:pt idx="35">
                  <c:v>2831407.7291844892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1F2-46CC-B481-3E57514B09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5774048"/>
        <c:axId val="255774464"/>
      </c:scatterChart>
      <c:valAx>
        <c:axId val="2557740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m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5774464"/>
        <c:crosses val="autoZero"/>
        <c:crossBetween val="midCat"/>
      </c:valAx>
      <c:valAx>
        <c:axId val="255774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/>
                  <a:t>Rand Value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57740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Colchicine Units/Scripts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4408053814411433E-2"/>
          <c:y val="0.16469730665362919"/>
          <c:w val="0.87392631601740567"/>
          <c:h val="0.54872148780251973"/>
        </c:manualLayout>
      </c:layout>
      <c:scatterChart>
        <c:scatterStyle val="lineMarker"/>
        <c:varyColors val="0"/>
        <c:ser>
          <c:idx val="0"/>
          <c:order val="0"/>
          <c:tx>
            <c:strRef>
              <c:f>'Supplementary Table 5'!$F$3</c:f>
              <c:strCache>
                <c:ptCount val="1"/>
                <c:pt idx="0">
                  <c:v>Total 1 mg tablet (OTC units/Scripts)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'Supplementary Table 5'!$E$4:$E$39</c:f>
              <c:numCache>
                <c:formatCode>mm/yyyy</c:formatCode>
                <c:ptCount val="36"/>
                <c:pt idx="0">
                  <c:v>43225</c:v>
                </c:pt>
                <c:pt idx="1">
                  <c:v>43257</c:v>
                </c:pt>
                <c:pt idx="2">
                  <c:v>43288</c:v>
                </c:pt>
                <c:pt idx="3">
                  <c:v>43320</c:v>
                </c:pt>
                <c:pt idx="4">
                  <c:v>43352</c:v>
                </c:pt>
                <c:pt idx="5">
                  <c:v>43383</c:v>
                </c:pt>
                <c:pt idx="6">
                  <c:v>43405</c:v>
                </c:pt>
                <c:pt idx="7">
                  <c:v>43436</c:v>
                </c:pt>
                <c:pt idx="8">
                  <c:v>43466</c:v>
                </c:pt>
                <c:pt idx="9">
                  <c:v>43498</c:v>
                </c:pt>
                <c:pt idx="10">
                  <c:v>43527</c:v>
                </c:pt>
                <c:pt idx="11">
                  <c:v>43559</c:v>
                </c:pt>
                <c:pt idx="12">
                  <c:v>43590</c:v>
                </c:pt>
                <c:pt idx="13">
                  <c:v>43622</c:v>
                </c:pt>
                <c:pt idx="14">
                  <c:v>43653</c:v>
                </c:pt>
                <c:pt idx="15">
                  <c:v>43685</c:v>
                </c:pt>
                <c:pt idx="16">
                  <c:v>43717</c:v>
                </c:pt>
                <c:pt idx="17">
                  <c:v>43748</c:v>
                </c:pt>
                <c:pt idx="18">
                  <c:v>43770</c:v>
                </c:pt>
                <c:pt idx="19">
                  <c:v>43801</c:v>
                </c:pt>
                <c:pt idx="20">
                  <c:v>43831</c:v>
                </c:pt>
                <c:pt idx="21">
                  <c:v>43863</c:v>
                </c:pt>
                <c:pt idx="22">
                  <c:v>43893</c:v>
                </c:pt>
                <c:pt idx="23">
                  <c:v>43925</c:v>
                </c:pt>
                <c:pt idx="24">
                  <c:v>43956</c:v>
                </c:pt>
                <c:pt idx="25">
                  <c:v>43988</c:v>
                </c:pt>
                <c:pt idx="26">
                  <c:v>44019</c:v>
                </c:pt>
                <c:pt idx="27">
                  <c:v>44051</c:v>
                </c:pt>
                <c:pt idx="28">
                  <c:v>44083</c:v>
                </c:pt>
                <c:pt idx="29">
                  <c:v>44114</c:v>
                </c:pt>
                <c:pt idx="30">
                  <c:v>44136</c:v>
                </c:pt>
                <c:pt idx="31">
                  <c:v>44167</c:v>
                </c:pt>
                <c:pt idx="32">
                  <c:v>44197</c:v>
                </c:pt>
                <c:pt idx="33">
                  <c:v>44229</c:v>
                </c:pt>
                <c:pt idx="34">
                  <c:v>44258</c:v>
                </c:pt>
                <c:pt idx="35">
                  <c:v>44290</c:v>
                </c:pt>
              </c:numCache>
            </c:numRef>
          </c:xVal>
          <c:yVal>
            <c:numRef>
              <c:f>'Supplementary Table 5'!$F$4:$F$39</c:f>
              <c:numCache>
                <c:formatCode>General</c:formatCode>
                <c:ptCount val="36"/>
                <c:pt idx="0">
                  <c:v>17607</c:v>
                </c:pt>
                <c:pt idx="1">
                  <c:v>16521</c:v>
                </c:pt>
                <c:pt idx="2">
                  <c:v>17008</c:v>
                </c:pt>
                <c:pt idx="3">
                  <c:v>17312</c:v>
                </c:pt>
                <c:pt idx="4">
                  <c:v>16462</c:v>
                </c:pt>
                <c:pt idx="5">
                  <c:v>18129</c:v>
                </c:pt>
                <c:pt idx="6">
                  <c:v>18072</c:v>
                </c:pt>
                <c:pt idx="7">
                  <c:v>18782</c:v>
                </c:pt>
                <c:pt idx="8">
                  <c:v>19869</c:v>
                </c:pt>
                <c:pt idx="9">
                  <c:v>17820</c:v>
                </c:pt>
                <c:pt idx="10">
                  <c:v>19087</c:v>
                </c:pt>
                <c:pt idx="11">
                  <c:v>18294</c:v>
                </c:pt>
                <c:pt idx="12">
                  <c:v>18054</c:v>
                </c:pt>
                <c:pt idx="13">
                  <c:v>16443</c:v>
                </c:pt>
                <c:pt idx="14">
                  <c:v>17815</c:v>
                </c:pt>
                <c:pt idx="15">
                  <c:v>17566</c:v>
                </c:pt>
                <c:pt idx="16">
                  <c:v>16719</c:v>
                </c:pt>
                <c:pt idx="17">
                  <c:v>18198</c:v>
                </c:pt>
                <c:pt idx="18">
                  <c:v>18071</c:v>
                </c:pt>
                <c:pt idx="19">
                  <c:v>19317</c:v>
                </c:pt>
                <c:pt idx="20">
                  <c:v>20874</c:v>
                </c:pt>
                <c:pt idx="21">
                  <c:v>18566</c:v>
                </c:pt>
                <c:pt idx="22">
                  <c:v>21249</c:v>
                </c:pt>
                <c:pt idx="23">
                  <c:v>18162</c:v>
                </c:pt>
                <c:pt idx="24">
                  <c:v>18377</c:v>
                </c:pt>
                <c:pt idx="25">
                  <c:v>17812</c:v>
                </c:pt>
                <c:pt idx="26">
                  <c:v>22172</c:v>
                </c:pt>
                <c:pt idx="27">
                  <c:v>20152</c:v>
                </c:pt>
                <c:pt idx="28">
                  <c:v>18297</c:v>
                </c:pt>
                <c:pt idx="29">
                  <c:v>19679</c:v>
                </c:pt>
                <c:pt idx="30">
                  <c:v>18994</c:v>
                </c:pt>
                <c:pt idx="31">
                  <c:v>23843</c:v>
                </c:pt>
                <c:pt idx="32">
                  <c:v>29624</c:v>
                </c:pt>
                <c:pt idx="33">
                  <c:v>22343</c:v>
                </c:pt>
                <c:pt idx="34">
                  <c:v>22941</c:v>
                </c:pt>
                <c:pt idx="35">
                  <c:v>20376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A92-4852-A3AF-DC87FAB37973}"/>
            </c:ext>
          </c:extLst>
        </c:ser>
        <c:ser>
          <c:idx val="1"/>
          <c:order val="1"/>
          <c:tx>
            <c:strRef>
              <c:f>'Supplementary Table 5'!$G$3</c:f>
              <c:strCache>
                <c:ptCount val="1"/>
                <c:pt idx="0">
                  <c:v>Total 0.5 mg tablet (OTC units/Scripts)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'Supplementary Table 5'!$E$4:$E$39</c:f>
              <c:numCache>
                <c:formatCode>mm/yyyy</c:formatCode>
                <c:ptCount val="36"/>
                <c:pt idx="0">
                  <c:v>43225</c:v>
                </c:pt>
                <c:pt idx="1">
                  <c:v>43257</c:v>
                </c:pt>
                <c:pt idx="2">
                  <c:v>43288</c:v>
                </c:pt>
                <c:pt idx="3">
                  <c:v>43320</c:v>
                </c:pt>
                <c:pt idx="4">
                  <c:v>43352</c:v>
                </c:pt>
                <c:pt idx="5">
                  <c:v>43383</c:v>
                </c:pt>
                <c:pt idx="6">
                  <c:v>43405</c:v>
                </c:pt>
                <c:pt idx="7">
                  <c:v>43436</c:v>
                </c:pt>
                <c:pt idx="8">
                  <c:v>43466</c:v>
                </c:pt>
                <c:pt idx="9">
                  <c:v>43498</c:v>
                </c:pt>
                <c:pt idx="10">
                  <c:v>43527</c:v>
                </c:pt>
                <c:pt idx="11">
                  <c:v>43559</c:v>
                </c:pt>
                <c:pt idx="12">
                  <c:v>43590</c:v>
                </c:pt>
                <c:pt idx="13">
                  <c:v>43622</c:v>
                </c:pt>
                <c:pt idx="14">
                  <c:v>43653</c:v>
                </c:pt>
                <c:pt idx="15">
                  <c:v>43685</c:v>
                </c:pt>
                <c:pt idx="16">
                  <c:v>43717</c:v>
                </c:pt>
                <c:pt idx="17">
                  <c:v>43748</c:v>
                </c:pt>
                <c:pt idx="18">
                  <c:v>43770</c:v>
                </c:pt>
                <c:pt idx="19">
                  <c:v>43801</c:v>
                </c:pt>
                <c:pt idx="20">
                  <c:v>43831</c:v>
                </c:pt>
                <c:pt idx="21">
                  <c:v>43863</c:v>
                </c:pt>
                <c:pt idx="22">
                  <c:v>43893</c:v>
                </c:pt>
                <c:pt idx="23">
                  <c:v>43925</c:v>
                </c:pt>
                <c:pt idx="24">
                  <c:v>43956</c:v>
                </c:pt>
                <c:pt idx="25">
                  <c:v>43988</c:v>
                </c:pt>
                <c:pt idx="26">
                  <c:v>44019</c:v>
                </c:pt>
                <c:pt idx="27">
                  <c:v>44051</c:v>
                </c:pt>
                <c:pt idx="28">
                  <c:v>44083</c:v>
                </c:pt>
                <c:pt idx="29">
                  <c:v>44114</c:v>
                </c:pt>
                <c:pt idx="30">
                  <c:v>44136</c:v>
                </c:pt>
                <c:pt idx="31">
                  <c:v>44167</c:v>
                </c:pt>
                <c:pt idx="32">
                  <c:v>44197</c:v>
                </c:pt>
                <c:pt idx="33">
                  <c:v>44229</c:v>
                </c:pt>
                <c:pt idx="34">
                  <c:v>44258</c:v>
                </c:pt>
                <c:pt idx="35">
                  <c:v>44290</c:v>
                </c:pt>
              </c:numCache>
            </c:numRef>
          </c:xVal>
          <c:yVal>
            <c:numRef>
              <c:f>'Supplementary Table 5'!$G$4:$G$39</c:f>
              <c:numCache>
                <c:formatCode>General</c:formatCode>
                <c:ptCount val="36"/>
                <c:pt idx="0">
                  <c:v>39708</c:v>
                </c:pt>
                <c:pt idx="1">
                  <c:v>37419</c:v>
                </c:pt>
                <c:pt idx="2">
                  <c:v>38994</c:v>
                </c:pt>
                <c:pt idx="3">
                  <c:v>39876</c:v>
                </c:pt>
                <c:pt idx="4">
                  <c:v>40724</c:v>
                </c:pt>
                <c:pt idx="5">
                  <c:v>44955</c:v>
                </c:pt>
                <c:pt idx="6">
                  <c:v>44795</c:v>
                </c:pt>
                <c:pt idx="7">
                  <c:v>54371</c:v>
                </c:pt>
                <c:pt idx="8">
                  <c:v>48904</c:v>
                </c:pt>
                <c:pt idx="9">
                  <c:v>41131</c:v>
                </c:pt>
                <c:pt idx="10">
                  <c:v>45123</c:v>
                </c:pt>
                <c:pt idx="11">
                  <c:v>41787</c:v>
                </c:pt>
                <c:pt idx="12">
                  <c:v>40655</c:v>
                </c:pt>
                <c:pt idx="13">
                  <c:v>37314</c:v>
                </c:pt>
                <c:pt idx="14">
                  <c:v>38583</c:v>
                </c:pt>
                <c:pt idx="15">
                  <c:v>41437</c:v>
                </c:pt>
                <c:pt idx="16">
                  <c:v>40763</c:v>
                </c:pt>
                <c:pt idx="17">
                  <c:v>44408</c:v>
                </c:pt>
                <c:pt idx="18">
                  <c:v>44662</c:v>
                </c:pt>
                <c:pt idx="19">
                  <c:v>52201</c:v>
                </c:pt>
                <c:pt idx="20">
                  <c:v>47580</c:v>
                </c:pt>
                <c:pt idx="21">
                  <c:v>42477</c:v>
                </c:pt>
                <c:pt idx="22">
                  <c:v>47500</c:v>
                </c:pt>
                <c:pt idx="23">
                  <c:v>40862</c:v>
                </c:pt>
                <c:pt idx="24">
                  <c:v>38646</c:v>
                </c:pt>
                <c:pt idx="25">
                  <c:v>34554</c:v>
                </c:pt>
                <c:pt idx="26">
                  <c:v>37882</c:v>
                </c:pt>
                <c:pt idx="27">
                  <c:v>37542</c:v>
                </c:pt>
                <c:pt idx="28">
                  <c:v>38333</c:v>
                </c:pt>
                <c:pt idx="29">
                  <c:v>43205</c:v>
                </c:pt>
                <c:pt idx="30">
                  <c:v>42347</c:v>
                </c:pt>
                <c:pt idx="31">
                  <c:v>51377</c:v>
                </c:pt>
                <c:pt idx="32">
                  <c:v>49594</c:v>
                </c:pt>
                <c:pt idx="33">
                  <c:v>39734</c:v>
                </c:pt>
                <c:pt idx="34">
                  <c:v>44462</c:v>
                </c:pt>
                <c:pt idx="35">
                  <c:v>41033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2A92-4852-A3AF-DC87FAB379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5774048"/>
        <c:axId val="255774464"/>
      </c:scatterChart>
      <c:valAx>
        <c:axId val="2557740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mm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5774464"/>
        <c:crosses val="autoZero"/>
        <c:crossBetween val="midCat"/>
      </c:valAx>
      <c:valAx>
        <c:axId val="255774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/>
                  <a:t>Rand Value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5774048"/>
        <c:crosses val="autoZero"/>
        <c:crossBetween val="midCat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2000"/>
              <a:t>Clinical trial registration date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'Supplementary Table 11'!$E$3</c:f>
              <c:strCache>
                <c:ptCount val="1"/>
                <c:pt idx="0">
                  <c:v>Chloroquines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'Supplementary Table 11'!$F$2:$W$2</c:f>
              <c:numCache>
                <c:formatCode>mmm\-yy</c:formatCode>
                <c:ptCount val="18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</c:numCache>
            </c:numRef>
          </c:cat>
          <c:val>
            <c:numRef>
              <c:f>'Supplementary Table 11'!$F$3:$W$3</c:f>
              <c:numCache>
                <c:formatCode>General</c:formatCode>
                <c:ptCount val="18"/>
                <c:pt idx="0">
                  <c:v>0</c:v>
                </c:pt>
                <c:pt idx="1">
                  <c:v>2</c:v>
                </c:pt>
                <c:pt idx="2">
                  <c:v>21</c:v>
                </c:pt>
                <c:pt idx="3">
                  <c:v>97</c:v>
                </c:pt>
                <c:pt idx="4">
                  <c:v>31</c:v>
                </c:pt>
                <c:pt idx="5">
                  <c:v>15</c:v>
                </c:pt>
                <c:pt idx="6">
                  <c:v>7</c:v>
                </c:pt>
                <c:pt idx="7">
                  <c:v>5</c:v>
                </c:pt>
                <c:pt idx="8">
                  <c:v>1</c:v>
                </c:pt>
                <c:pt idx="9">
                  <c:v>5</c:v>
                </c:pt>
                <c:pt idx="10">
                  <c:v>2</c:v>
                </c:pt>
                <c:pt idx="11">
                  <c:v>1</c:v>
                </c:pt>
                <c:pt idx="12">
                  <c:v>2</c:v>
                </c:pt>
                <c:pt idx="13">
                  <c:v>0</c:v>
                </c:pt>
                <c:pt idx="14">
                  <c:v>1</c:v>
                </c:pt>
                <c:pt idx="15">
                  <c:v>2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62-48BB-8E6A-DE201F51CDA7}"/>
            </c:ext>
          </c:extLst>
        </c:ser>
        <c:ser>
          <c:idx val="1"/>
          <c:order val="1"/>
          <c:tx>
            <c:strRef>
              <c:f>'Supplementary Table 11'!$E$4</c:f>
              <c:strCache>
                <c:ptCount val="1"/>
                <c:pt idx="0">
                  <c:v>Colchicine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'Supplementary Table 11'!$F$2:$W$2</c:f>
              <c:numCache>
                <c:formatCode>mmm\-yy</c:formatCode>
                <c:ptCount val="18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</c:numCache>
            </c:numRef>
          </c:cat>
          <c:val>
            <c:numRef>
              <c:f>'Supplementary Table 11'!$F$4:$W$4</c:f>
              <c:numCache>
                <c:formatCode>General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5</c:v>
                </c:pt>
                <c:pt idx="3">
                  <c:v>6</c:v>
                </c:pt>
                <c:pt idx="4">
                  <c:v>4</c:v>
                </c:pt>
                <c:pt idx="5">
                  <c:v>1</c:v>
                </c:pt>
                <c:pt idx="6">
                  <c:v>2</c:v>
                </c:pt>
                <c:pt idx="7">
                  <c:v>3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2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62-48BB-8E6A-DE201F51CDA7}"/>
            </c:ext>
          </c:extLst>
        </c:ser>
        <c:ser>
          <c:idx val="2"/>
          <c:order val="2"/>
          <c:tx>
            <c:strRef>
              <c:f>'Supplementary Table 11'!$E$5</c:f>
              <c:strCache>
                <c:ptCount val="1"/>
                <c:pt idx="0">
                  <c:v>Ivermectin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'Supplementary Table 11'!$F$2:$W$2</c:f>
              <c:numCache>
                <c:formatCode>mmm\-yy</c:formatCode>
                <c:ptCount val="18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</c:numCache>
            </c:numRef>
          </c:cat>
          <c:val>
            <c:numRef>
              <c:f>'Supplementary Table 11'!$F$5:$W$5</c:f>
              <c:numCache>
                <c:formatCode>General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</c:v>
                </c:pt>
                <c:pt idx="4">
                  <c:v>11</c:v>
                </c:pt>
                <c:pt idx="5">
                  <c:v>9</c:v>
                </c:pt>
                <c:pt idx="6">
                  <c:v>2</c:v>
                </c:pt>
                <c:pt idx="7">
                  <c:v>6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2</c:v>
                </c:pt>
                <c:pt idx="12">
                  <c:v>7</c:v>
                </c:pt>
                <c:pt idx="13">
                  <c:v>3</c:v>
                </c:pt>
                <c:pt idx="14">
                  <c:v>1</c:v>
                </c:pt>
                <c:pt idx="15">
                  <c:v>3</c:v>
                </c:pt>
                <c:pt idx="16">
                  <c:v>4</c:v>
                </c:pt>
                <c:pt idx="17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262-48BB-8E6A-DE201F51CD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3407151"/>
        <c:axId val="682927215"/>
      </c:lineChart>
      <c:dateAx>
        <c:axId val="683407151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2927215"/>
        <c:crosses val="autoZero"/>
        <c:auto val="1"/>
        <c:lblOffset val="100"/>
        <c:baseTimeUnit val="months"/>
      </c:dateAx>
      <c:valAx>
        <c:axId val="682927215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34071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Number</a:t>
            </a:r>
            <a:r>
              <a:rPr lang="en-GB" baseline="0"/>
              <a:t> of trials by status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'Supplementary Table 12'!$E$10</c:f>
              <c:strCache>
                <c:ptCount val="1"/>
                <c:pt idx="0">
                  <c:v>completed</c:v>
                </c:pt>
              </c:strCache>
            </c:strRef>
          </c:tx>
          <c:spPr>
            <a:solidFill>
              <a:schemeClr val="accent1">
                <a:shade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f>'Supplementary Table 12'!$F$9:$H$9</c:f>
              <c:strCache>
                <c:ptCount val="3"/>
                <c:pt idx="0">
                  <c:v>Chloroquines</c:v>
                </c:pt>
                <c:pt idx="1">
                  <c:v>Colchicine</c:v>
                </c:pt>
                <c:pt idx="2">
                  <c:v>Ivermectin</c:v>
                </c:pt>
              </c:strCache>
            </c:strRef>
          </c:cat>
          <c:val>
            <c:numRef>
              <c:f>'Supplementary Table 12'!$F$10:$H$10</c:f>
              <c:numCache>
                <c:formatCode>General</c:formatCode>
                <c:ptCount val="3"/>
                <c:pt idx="0">
                  <c:v>35</c:v>
                </c:pt>
                <c:pt idx="1">
                  <c:v>8</c:v>
                </c:pt>
                <c:pt idx="2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B2-4813-A557-9BF650E2AAE1}"/>
            </c:ext>
          </c:extLst>
        </c:ser>
        <c:ser>
          <c:idx val="1"/>
          <c:order val="1"/>
          <c:tx>
            <c:strRef>
              <c:f>'Supplementary Table 12'!$E$11</c:f>
              <c:strCache>
                <c:ptCount val="1"/>
                <c:pt idx="0">
                  <c:v>active/recruiting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'Supplementary Table 12'!$F$9:$H$9</c:f>
              <c:strCache>
                <c:ptCount val="3"/>
                <c:pt idx="0">
                  <c:v>Chloroquines</c:v>
                </c:pt>
                <c:pt idx="1">
                  <c:v>Colchicine</c:v>
                </c:pt>
                <c:pt idx="2">
                  <c:v>Ivermectin</c:v>
                </c:pt>
              </c:strCache>
            </c:strRef>
          </c:cat>
          <c:val>
            <c:numRef>
              <c:f>'Supplementary Table 12'!$F$11:$H$11</c:f>
              <c:numCache>
                <c:formatCode>General</c:formatCode>
                <c:ptCount val="3"/>
                <c:pt idx="0">
                  <c:v>89</c:v>
                </c:pt>
                <c:pt idx="1">
                  <c:v>17</c:v>
                </c:pt>
                <c:pt idx="2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B2-4813-A557-9BF650E2AAE1}"/>
            </c:ext>
          </c:extLst>
        </c:ser>
        <c:ser>
          <c:idx val="2"/>
          <c:order val="2"/>
          <c:tx>
            <c:strRef>
              <c:f>'Supplementary Table 12'!$E$12</c:f>
              <c:strCache>
                <c:ptCount val="1"/>
                <c:pt idx="0">
                  <c:v>withdrawn/terminated/suspended</c:v>
                </c:pt>
              </c:strCache>
            </c:strRef>
          </c:tx>
          <c:spPr>
            <a:solidFill>
              <a:schemeClr val="accent1">
                <a:tint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f>'Supplementary Table 12'!$F$9:$H$9</c:f>
              <c:strCache>
                <c:ptCount val="3"/>
                <c:pt idx="0">
                  <c:v>Chloroquines</c:v>
                </c:pt>
                <c:pt idx="1">
                  <c:v>Colchicine</c:v>
                </c:pt>
                <c:pt idx="2">
                  <c:v>Ivermectin</c:v>
                </c:pt>
              </c:strCache>
            </c:strRef>
          </c:cat>
          <c:val>
            <c:numRef>
              <c:f>'Supplementary Table 12'!$F$12:$H$12</c:f>
              <c:numCache>
                <c:formatCode>General</c:formatCode>
                <c:ptCount val="3"/>
                <c:pt idx="0">
                  <c:v>68</c:v>
                </c:pt>
                <c:pt idx="1">
                  <c:v>4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0B2-4813-A557-9BF650E2AA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85958824"/>
        <c:axId val="485959152"/>
      </c:barChart>
      <c:catAx>
        <c:axId val="4859588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5959152"/>
        <c:crosses val="autoZero"/>
        <c:auto val="1"/>
        <c:lblAlgn val="ctr"/>
        <c:lblOffset val="100"/>
        <c:noMultiLvlLbl val="0"/>
      </c:catAx>
      <c:valAx>
        <c:axId val="485959152"/>
        <c:scaling>
          <c:orientation val="minMax"/>
          <c:max val="2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5958824"/>
        <c:crosses val="autoZero"/>
        <c:crossBetween val="between"/>
        <c:majorUnit val="20"/>
        <c:minorUnit val="1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'Supplementary Table 12'!$E$2</c:f>
              <c:strCache>
                <c:ptCount val="1"/>
                <c:pt idx="0">
                  <c:v>Choloroquines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'Supplementary Table 12'!$F$1:$AC$1</c:f>
              <c:numCache>
                <c:formatCode>mmm\-yy</c:formatCode>
                <c:ptCount val="24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</c:numCache>
            </c:numRef>
          </c:cat>
          <c:val>
            <c:numRef>
              <c:f>'Supplementary Table 12'!$F$2:$AC$2</c:f>
              <c:numCache>
                <c:formatCode>General</c:formatCode>
                <c:ptCount val="24"/>
                <c:pt idx="0">
                  <c:v>0</c:v>
                </c:pt>
                <c:pt idx="1">
                  <c:v>2</c:v>
                </c:pt>
                <c:pt idx="2">
                  <c:v>27</c:v>
                </c:pt>
                <c:pt idx="3">
                  <c:v>80</c:v>
                </c:pt>
                <c:pt idx="4">
                  <c:v>27</c:v>
                </c:pt>
                <c:pt idx="5">
                  <c:v>11</c:v>
                </c:pt>
                <c:pt idx="6">
                  <c:v>4</c:v>
                </c:pt>
                <c:pt idx="7">
                  <c:v>3</c:v>
                </c:pt>
                <c:pt idx="8">
                  <c:v>5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2</c:v>
                </c:pt>
                <c:pt idx="13">
                  <c:v>1</c:v>
                </c:pt>
                <c:pt idx="14">
                  <c:v>1</c:v>
                </c:pt>
                <c:pt idx="15">
                  <c:v>6</c:v>
                </c:pt>
                <c:pt idx="16">
                  <c:v>4</c:v>
                </c:pt>
                <c:pt idx="17">
                  <c:v>4</c:v>
                </c:pt>
                <c:pt idx="18">
                  <c:v>5</c:v>
                </c:pt>
                <c:pt idx="19">
                  <c:v>1</c:v>
                </c:pt>
                <c:pt idx="20">
                  <c:v>3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B45-4BE9-B08C-51409411A141}"/>
            </c:ext>
          </c:extLst>
        </c:ser>
        <c:ser>
          <c:idx val="1"/>
          <c:order val="1"/>
          <c:tx>
            <c:strRef>
              <c:f>'Supplementary Table 12'!$E$3</c:f>
              <c:strCache>
                <c:ptCount val="1"/>
                <c:pt idx="0">
                  <c:v>Colchicine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'Supplementary Table 12'!$F$1:$AC$1</c:f>
              <c:numCache>
                <c:formatCode>mmm\-yy</c:formatCode>
                <c:ptCount val="24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</c:numCache>
            </c:numRef>
          </c:cat>
          <c:val>
            <c:numRef>
              <c:f>'Supplementary Table 12'!$F$3:$AC$3</c:f>
              <c:numCache>
                <c:formatCode>General</c:formatCode>
                <c:ptCount val="24"/>
                <c:pt idx="0">
                  <c:v>1</c:v>
                </c:pt>
                <c:pt idx="1">
                  <c:v>0</c:v>
                </c:pt>
                <c:pt idx="2">
                  <c:v>3</c:v>
                </c:pt>
                <c:pt idx="3">
                  <c:v>8</c:v>
                </c:pt>
                <c:pt idx="4">
                  <c:v>3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0</c:v>
                </c:pt>
                <c:pt idx="9">
                  <c:v>3</c:v>
                </c:pt>
                <c:pt idx="10">
                  <c:v>0</c:v>
                </c:pt>
                <c:pt idx="11">
                  <c:v>3</c:v>
                </c:pt>
                <c:pt idx="12">
                  <c:v>2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B45-4BE9-B08C-51409411A141}"/>
            </c:ext>
          </c:extLst>
        </c:ser>
        <c:ser>
          <c:idx val="2"/>
          <c:order val="2"/>
          <c:tx>
            <c:strRef>
              <c:f>'Supplementary Table 12'!$E$4</c:f>
              <c:strCache>
                <c:ptCount val="1"/>
                <c:pt idx="0">
                  <c:v>Ivermectin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'Supplementary Table 12'!$F$1:$AC$1</c:f>
              <c:numCache>
                <c:formatCode>mmm\-yy</c:formatCode>
                <c:ptCount val="24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</c:numCache>
            </c:numRef>
          </c:cat>
          <c:val>
            <c:numRef>
              <c:f>'Supplementary Table 12'!$F$4:$AC$4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3</c:v>
                </c:pt>
                <c:pt idx="4">
                  <c:v>8</c:v>
                </c:pt>
                <c:pt idx="5">
                  <c:v>7</c:v>
                </c:pt>
                <c:pt idx="6">
                  <c:v>7</c:v>
                </c:pt>
                <c:pt idx="7">
                  <c:v>2</c:v>
                </c:pt>
                <c:pt idx="8">
                  <c:v>4</c:v>
                </c:pt>
                <c:pt idx="9">
                  <c:v>1</c:v>
                </c:pt>
                <c:pt idx="10">
                  <c:v>2</c:v>
                </c:pt>
                <c:pt idx="11">
                  <c:v>4</c:v>
                </c:pt>
                <c:pt idx="12">
                  <c:v>5</c:v>
                </c:pt>
                <c:pt idx="13">
                  <c:v>3</c:v>
                </c:pt>
                <c:pt idx="14">
                  <c:v>1</c:v>
                </c:pt>
                <c:pt idx="15">
                  <c:v>1</c:v>
                </c:pt>
                <c:pt idx="16">
                  <c:v>2</c:v>
                </c:pt>
                <c:pt idx="17">
                  <c:v>3</c:v>
                </c:pt>
                <c:pt idx="18">
                  <c:v>3</c:v>
                </c:pt>
                <c:pt idx="19">
                  <c:v>0</c:v>
                </c:pt>
                <c:pt idx="20">
                  <c:v>2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B45-4BE9-B08C-51409411A1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3556783"/>
        <c:axId val="659269775"/>
      </c:lineChart>
      <c:dateAx>
        <c:axId val="683556783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9269775"/>
        <c:crosses val="autoZero"/>
        <c:auto val="1"/>
        <c:lblOffset val="100"/>
        <c:baseTimeUnit val="months"/>
      </c:dateAx>
      <c:valAx>
        <c:axId val="659269775"/>
        <c:scaling>
          <c:orientation val="minMax"/>
          <c:max val="8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3556783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342900</xdr:colOff>
          <xdr:row>99</xdr:row>
          <xdr:rowOff>104775</xdr:rowOff>
        </xdr:from>
        <xdr:to>
          <xdr:col>2</xdr:col>
          <xdr:colOff>104775</xdr:colOff>
          <xdr:row>124</xdr:row>
          <xdr:rowOff>133350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0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257175</xdr:colOff>
          <xdr:row>99</xdr:row>
          <xdr:rowOff>133350</xdr:rowOff>
        </xdr:from>
        <xdr:to>
          <xdr:col>5</xdr:col>
          <xdr:colOff>457200</xdr:colOff>
          <xdr:row>125</xdr:row>
          <xdr:rowOff>0</xdr:rowOff>
        </xdr:to>
        <xdr:sp macro="" textlink="">
          <xdr:nvSpPr>
            <xdr:cNvPr id="4100" name="Object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0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628650</xdr:colOff>
          <xdr:row>99</xdr:row>
          <xdr:rowOff>152400</xdr:rowOff>
        </xdr:from>
        <xdr:to>
          <xdr:col>8</xdr:col>
          <xdr:colOff>838200</xdr:colOff>
          <xdr:row>125</xdr:row>
          <xdr:rowOff>47625</xdr:rowOff>
        </xdr:to>
        <xdr:sp macro="" textlink="">
          <xdr:nvSpPr>
            <xdr:cNvPr id="4101" name="Object 5" hidden="1">
              <a:extLst>
                <a:ext uri="{63B3BB69-23CF-44E3-9099-C40C66FF867C}">
                  <a14:compatExt spid="_x0000_s4101"/>
                </a:ext>
                <a:ext uri="{FF2B5EF4-FFF2-40B4-BE49-F238E27FC236}">
                  <a16:creationId xmlns:a16="http://schemas.microsoft.com/office/drawing/2014/main" id="{00000000-0008-0000-0000-00000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425283</xdr:colOff>
      <xdr:row>39</xdr:row>
      <xdr:rowOff>152647</xdr:rowOff>
    </xdr:from>
    <xdr:to>
      <xdr:col>4</xdr:col>
      <xdr:colOff>897825</xdr:colOff>
      <xdr:row>61</xdr:row>
      <xdr:rowOff>81891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695447</xdr:colOff>
      <xdr:row>39</xdr:row>
      <xdr:rowOff>153390</xdr:rowOff>
    </xdr:from>
    <xdr:to>
      <xdr:col>11</xdr:col>
      <xdr:colOff>84858</xdr:colOff>
      <xdr:row>61</xdr:row>
      <xdr:rowOff>24988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163606</xdr:colOff>
      <xdr:row>40</xdr:row>
      <xdr:rowOff>90487</xdr:rowOff>
    </xdr:from>
    <xdr:to>
      <xdr:col>2</xdr:col>
      <xdr:colOff>2068606</xdr:colOff>
      <xdr:row>54</xdr:row>
      <xdr:rowOff>166687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13855</xdr:colOff>
      <xdr:row>40</xdr:row>
      <xdr:rowOff>124691</xdr:rowOff>
    </xdr:from>
    <xdr:to>
      <xdr:col>7</xdr:col>
      <xdr:colOff>166254</xdr:colOff>
      <xdr:row>57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279400</xdr:colOff>
      <xdr:row>10</xdr:row>
      <xdr:rowOff>184150</xdr:rowOff>
    </xdr:from>
    <xdr:to>
      <xdr:col>27</xdr:col>
      <xdr:colOff>558800</xdr:colOff>
      <xdr:row>32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228600</xdr:colOff>
      <xdr:row>4</xdr:row>
      <xdr:rowOff>133350</xdr:rowOff>
    </xdr:from>
    <xdr:to>
      <xdr:col>18</xdr:col>
      <xdr:colOff>533400</xdr:colOff>
      <xdr:row>19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482600</xdr:colOff>
      <xdr:row>7</xdr:row>
      <xdr:rowOff>120650</xdr:rowOff>
    </xdr:from>
    <xdr:to>
      <xdr:col>30</xdr:col>
      <xdr:colOff>457200</xdr:colOff>
      <xdr:row>30</xdr:row>
      <xdr:rowOff>101600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1C02992-CE84-4532-8CED-9D1FA5029985}" name="Table1" displayName="Table1" ref="E3:G39" totalsRowShown="0" tableBorderDxfId="4">
  <autoFilter ref="E3:G39" xr:uid="{C1C02992-CE84-4532-8CED-9D1FA5029985}"/>
  <tableColumns count="3">
    <tableColumn id="1" xr3:uid="{7F984D1E-E745-4AF9-AB0F-9DD64D4E8FE8}" name="Date:" dataDxfId="3"/>
    <tableColumn id="2" xr3:uid="{B63C83B3-2B74-45A4-B914-012E015380F8}" name="Total 1 mg tablet (OTC units/Scripts)"/>
    <tableColumn id="3" xr3:uid="{5F1BE431-EBD1-438C-8252-0F555069304B}" name="Total 0.5 mg tablet (OTC units/Scripts)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9FA0BF5-451A-4139-8233-9F2DB4BEBDD1}" name="Table2" displayName="Table2" ref="A3:C39" totalsRowShown="0" tableBorderDxfId="2">
  <autoFilter ref="A3:C39" xr:uid="{59FA0BF5-451A-4139-8233-9F2DB4BEBDD1}"/>
  <tableColumns count="3">
    <tableColumn id="1" xr3:uid="{C55889D4-80FA-4DD7-9176-CC2643A574CF}" name="Date:" dataDxfId="1"/>
    <tableColumn id="2" xr3:uid="{F774E0E2-1BFC-4D79-A17D-D744D37E51B0}" name="Total 1 mg tablet (OTC Rand Value)"/>
    <tableColumn id="3" xr3:uid="{EF7C6066-84D9-4B46-A484-0ECC160C67FF}" name="Total 0.5 mg tablet (OTC Rand Value)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Relationship Id="rId9" Type="http://schemas.openxmlformats.org/officeDocument/2006/relationships/image" Target="../media/image3.emf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s://clinicaltrials.gov/show/NCT04714515" TargetMode="External"/><Relationship Id="rId3" Type="http://schemas.openxmlformats.org/officeDocument/2006/relationships/hyperlink" Target="https://clinicaltrials.gov/show/NCT04391127" TargetMode="External"/><Relationship Id="rId7" Type="http://schemas.openxmlformats.org/officeDocument/2006/relationships/hyperlink" Target="https://clinicaltrials.gov/show/NCT04712279" TargetMode="External"/><Relationship Id="rId12" Type="http://schemas.openxmlformats.org/officeDocument/2006/relationships/hyperlink" Target="https://clinicaltrials.gov/show/NCT04446104" TargetMode="External"/><Relationship Id="rId2" Type="http://schemas.openxmlformats.org/officeDocument/2006/relationships/hyperlink" Target="https://clinicaltrials.gov/show/NCT04384458" TargetMode="External"/><Relationship Id="rId1" Type="http://schemas.openxmlformats.org/officeDocument/2006/relationships/hyperlink" Target="https://clinicaltrials.gov/show/NCT04381936" TargetMode="External"/><Relationship Id="rId6" Type="http://schemas.openxmlformats.org/officeDocument/2006/relationships/hyperlink" Target="https://clinicaltrials.gov/show/NCT04668469" TargetMode="External"/><Relationship Id="rId11" Type="http://schemas.openxmlformats.org/officeDocument/2006/relationships/hyperlink" Target="https://clinicaltrials.gov/show/NCT04434144" TargetMode="External"/><Relationship Id="rId5" Type="http://schemas.openxmlformats.org/officeDocument/2006/relationships/hyperlink" Target="https://clinicaltrials.gov/show/NCT04460547" TargetMode="External"/><Relationship Id="rId10" Type="http://schemas.openxmlformats.org/officeDocument/2006/relationships/hyperlink" Target="https://clinicaltrials.gov/show/NCT04779047" TargetMode="External"/><Relationship Id="rId4" Type="http://schemas.openxmlformats.org/officeDocument/2006/relationships/hyperlink" Target="https://clinicaltrials.gov/show/NCT04435587" TargetMode="External"/><Relationship Id="rId9" Type="http://schemas.openxmlformats.org/officeDocument/2006/relationships/hyperlink" Target="https://clinicaltrials.gov/show/NCT04746365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://clinicaltrials.gov/" TargetMode="External"/><Relationship Id="rId2" Type="http://schemas.openxmlformats.org/officeDocument/2006/relationships/hyperlink" Target="https://doi.org/10.1101/2021.01.26.21250494" TargetMode="External"/><Relationship Id="rId1" Type="http://schemas.openxmlformats.org/officeDocument/2006/relationships/hyperlink" Target="https://clinicaltrials.gov/show/NCT04360759" TargetMode="External"/><Relationship Id="rId6" Type="http://schemas.openxmlformats.org/officeDocument/2006/relationships/printerSettings" Target="../printerSettings/printerSettings5.bin"/><Relationship Id="rId5" Type="http://schemas.openxmlformats.org/officeDocument/2006/relationships/hyperlink" Target="https://sanctr.samrc.ac.za/Search.aspx" TargetMode="External"/><Relationship Id="rId4" Type="http://schemas.openxmlformats.org/officeDocument/2006/relationships/hyperlink" Target="https://clinicaltrials.gov/show/NCT04322682" TargetMode="External"/></Relationships>
</file>

<file path=xl/worksheets/_rels/sheet7.xml.rels><?xml version="1.0" encoding="UTF-8" standalone="yes"?>
<Relationships xmlns="http://schemas.openxmlformats.org/package/2006/relationships"><Relationship Id="rId117" Type="http://schemas.openxmlformats.org/officeDocument/2006/relationships/hyperlink" Target="https://clinicaltrials.gov/show/NCT04652648" TargetMode="External"/><Relationship Id="rId21" Type="http://schemas.openxmlformats.org/officeDocument/2006/relationships/hyperlink" Target="https://clinicaltrials.gov/show/NCT04336332" TargetMode="External"/><Relationship Id="rId42" Type="http://schemas.openxmlformats.org/officeDocument/2006/relationships/hyperlink" Target="https://clinicaltrials.gov/show/NCT04353336" TargetMode="External"/><Relationship Id="rId47" Type="http://schemas.openxmlformats.org/officeDocument/2006/relationships/hyperlink" Target="https://clinicaltrials.gov/show/NCT04347512" TargetMode="External"/><Relationship Id="rId63" Type="http://schemas.openxmlformats.org/officeDocument/2006/relationships/hyperlink" Target="https://clinicaltrials.gov/show/NCT04330144" TargetMode="External"/><Relationship Id="rId68" Type="http://schemas.openxmlformats.org/officeDocument/2006/relationships/hyperlink" Target="https://clinicaltrials.gov/show/NCT04354597" TargetMode="External"/><Relationship Id="rId84" Type="http://schemas.openxmlformats.org/officeDocument/2006/relationships/hyperlink" Target="https://clinicaltrials.gov/show/NCT04303507" TargetMode="External"/><Relationship Id="rId89" Type="http://schemas.openxmlformats.org/officeDocument/2006/relationships/hyperlink" Target="https://clinicaltrials.gov/show/NCT04334148" TargetMode="External"/><Relationship Id="rId112" Type="http://schemas.openxmlformats.org/officeDocument/2006/relationships/hyperlink" Target="https://clinicaltrials.gov/show/NCT04376814" TargetMode="External"/><Relationship Id="rId133" Type="http://schemas.openxmlformats.org/officeDocument/2006/relationships/hyperlink" Target="https://clinicaltrials.gov/show/NCT04400019" TargetMode="External"/><Relationship Id="rId138" Type="http://schemas.openxmlformats.org/officeDocument/2006/relationships/hyperlink" Target="https://clinicaltrials.gov/show/NCT04354870" TargetMode="External"/><Relationship Id="rId154" Type="http://schemas.openxmlformats.org/officeDocument/2006/relationships/hyperlink" Target="https://clinicaltrials.gov/show/NCT04374942" TargetMode="External"/><Relationship Id="rId159" Type="http://schemas.openxmlformats.org/officeDocument/2006/relationships/hyperlink" Target="https://clinicaltrials.gov/show/NCT04347798" TargetMode="External"/><Relationship Id="rId175" Type="http://schemas.openxmlformats.org/officeDocument/2006/relationships/hyperlink" Target="https://clinicaltrials.gov/show/NCT04347031" TargetMode="External"/><Relationship Id="rId170" Type="http://schemas.openxmlformats.org/officeDocument/2006/relationships/hyperlink" Target="https://clinicaltrials.gov/show/NCT04788355" TargetMode="External"/><Relationship Id="rId191" Type="http://schemas.openxmlformats.org/officeDocument/2006/relationships/hyperlink" Target="https://clinicaltrials.gov/show/NCT04333628" TargetMode="External"/><Relationship Id="rId196" Type="http://schemas.openxmlformats.org/officeDocument/2006/relationships/hyperlink" Target="https://clinicaltrials.gov/show/NCT04627467" TargetMode="External"/><Relationship Id="rId16" Type="http://schemas.openxmlformats.org/officeDocument/2006/relationships/hyperlink" Target="https://clinicaltrials.gov/show/NCT04342221" TargetMode="External"/><Relationship Id="rId107" Type="http://schemas.openxmlformats.org/officeDocument/2006/relationships/hyperlink" Target="https://clinicaltrials.gov/show/NCT04350281" TargetMode="External"/><Relationship Id="rId11" Type="http://schemas.openxmlformats.org/officeDocument/2006/relationships/hyperlink" Target="https://clinicaltrials.gov/show/NCT04466540" TargetMode="External"/><Relationship Id="rId32" Type="http://schemas.openxmlformats.org/officeDocument/2006/relationships/hyperlink" Target="https://clinicaltrials.gov/show/NCT04371926" TargetMode="External"/><Relationship Id="rId37" Type="http://schemas.openxmlformats.org/officeDocument/2006/relationships/hyperlink" Target="https://clinicaltrials.gov/show/NCT04389359" TargetMode="External"/><Relationship Id="rId53" Type="http://schemas.openxmlformats.org/officeDocument/2006/relationships/hyperlink" Target="https://clinicaltrials.gov/show/NCT04522466" TargetMode="External"/><Relationship Id="rId58" Type="http://schemas.openxmlformats.org/officeDocument/2006/relationships/hyperlink" Target="https://clinicaltrials.gov/show/NCT04381988" TargetMode="External"/><Relationship Id="rId74" Type="http://schemas.openxmlformats.org/officeDocument/2006/relationships/hyperlink" Target="https://clinicaltrials.gov/show/NCT04443725" TargetMode="External"/><Relationship Id="rId79" Type="http://schemas.openxmlformats.org/officeDocument/2006/relationships/hyperlink" Target="https://clinicaltrials.gov/show/NCT04352933" TargetMode="External"/><Relationship Id="rId102" Type="http://schemas.openxmlformats.org/officeDocument/2006/relationships/hyperlink" Target="https://clinicaltrials.gov/show/NCT04363827" TargetMode="External"/><Relationship Id="rId123" Type="http://schemas.openxmlformats.org/officeDocument/2006/relationships/hyperlink" Target="https://clinicaltrials.gov/show/NCT04390061" TargetMode="External"/><Relationship Id="rId128" Type="http://schemas.openxmlformats.org/officeDocument/2006/relationships/hyperlink" Target="https://clinicaltrials.gov/show/NCT04597775" TargetMode="External"/><Relationship Id="rId144" Type="http://schemas.openxmlformats.org/officeDocument/2006/relationships/hyperlink" Target="https://clinicaltrials.gov/show/NCT04554979" TargetMode="External"/><Relationship Id="rId149" Type="http://schemas.openxmlformats.org/officeDocument/2006/relationships/hyperlink" Target="https://clinicaltrials.gov/show/NCT04497519" TargetMode="External"/><Relationship Id="rId5" Type="http://schemas.openxmlformats.org/officeDocument/2006/relationships/hyperlink" Target="https://clinicaltrials.gov/show/NCT04429867" TargetMode="External"/><Relationship Id="rId90" Type="http://schemas.openxmlformats.org/officeDocument/2006/relationships/hyperlink" Target="https://clinicaltrials.gov/show/NCT04414241" TargetMode="External"/><Relationship Id="rId95" Type="http://schemas.openxmlformats.org/officeDocument/2006/relationships/hyperlink" Target="https://clinicaltrials.gov/show/NCT04341207" TargetMode="External"/><Relationship Id="rId160" Type="http://schemas.openxmlformats.org/officeDocument/2006/relationships/hyperlink" Target="https://clinicaltrials.gov/show/NCT04350671" TargetMode="External"/><Relationship Id="rId165" Type="http://schemas.openxmlformats.org/officeDocument/2006/relationships/hyperlink" Target="https://clinicaltrials.gov/show/NCT04339816" TargetMode="External"/><Relationship Id="rId181" Type="http://schemas.openxmlformats.org/officeDocument/2006/relationships/hyperlink" Target="https://clinicaltrials.gov/show/NCT04344951" TargetMode="External"/><Relationship Id="rId186" Type="http://schemas.openxmlformats.org/officeDocument/2006/relationships/hyperlink" Target="https://doi.org/10.7326/m21-0653" TargetMode="External"/><Relationship Id="rId22" Type="http://schemas.openxmlformats.org/officeDocument/2006/relationships/hyperlink" Target="https://clinicaltrials.gov/show/NCT04372017" TargetMode="External"/><Relationship Id="rId27" Type="http://schemas.openxmlformats.org/officeDocument/2006/relationships/hyperlink" Target="https://clinicaltrials.gov/show/NCT04369742" TargetMode="External"/><Relationship Id="rId43" Type="http://schemas.openxmlformats.org/officeDocument/2006/relationships/hyperlink" Target="https://clinicaltrials.gov/show/NCT04477083" TargetMode="External"/><Relationship Id="rId48" Type="http://schemas.openxmlformats.org/officeDocument/2006/relationships/hyperlink" Target="https://clinicaltrials.gov/show/NCT04349592" TargetMode="External"/><Relationship Id="rId64" Type="http://schemas.openxmlformats.org/officeDocument/2006/relationships/hyperlink" Target="https://clinicaltrials.gov/show/NCT04341870" TargetMode="External"/><Relationship Id="rId69" Type="http://schemas.openxmlformats.org/officeDocument/2006/relationships/hyperlink" Target="https://clinicaltrials.gov/show/NCT04353271" TargetMode="External"/><Relationship Id="rId113" Type="http://schemas.openxmlformats.org/officeDocument/2006/relationships/hyperlink" Target="https://clinicaltrials.gov/show/NCT04351191" TargetMode="External"/><Relationship Id="rId118" Type="http://schemas.openxmlformats.org/officeDocument/2006/relationships/hyperlink" Target="https://clinicaltrials.gov/show/NCT04330495" TargetMode="External"/><Relationship Id="rId134" Type="http://schemas.openxmlformats.org/officeDocument/2006/relationships/hyperlink" Target="https://clinicaltrials.gov/show/NCT04341493" TargetMode="External"/><Relationship Id="rId139" Type="http://schemas.openxmlformats.org/officeDocument/2006/relationships/hyperlink" Target="https://clinicaltrials.gov/show/NCT04346667" TargetMode="External"/><Relationship Id="rId80" Type="http://schemas.openxmlformats.org/officeDocument/2006/relationships/hyperlink" Target="https://clinicaltrials.gov/show/NCT04354441" TargetMode="External"/><Relationship Id="rId85" Type="http://schemas.openxmlformats.org/officeDocument/2006/relationships/hyperlink" Target="https://clinicaltrials.gov/show/NCT04392973" TargetMode="External"/><Relationship Id="rId150" Type="http://schemas.openxmlformats.org/officeDocument/2006/relationships/hyperlink" Target="https://clinicaltrials.gov/show/NCT04342169" TargetMode="External"/><Relationship Id="rId155" Type="http://schemas.openxmlformats.org/officeDocument/2006/relationships/hyperlink" Target="https://clinicaltrials.gov/show/NCT04351919" TargetMode="External"/><Relationship Id="rId171" Type="http://schemas.openxmlformats.org/officeDocument/2006/relationships/hyperlink" Target="https://clinicaltrials.gov/show/NCT04308668" TargetMode="External"/><Relationship Id="rId176" Type="http://schemas.openxmlformats.org/officeDocument/2006/relationships/hyperlink" Target="https://clinicaltrials.gov/show/NCT04315948" TargetMode="External"/><Relationship Id="rId192" Type="http://schemas.openxmlformats.org/officeDocument/2006/relationships/hyperlink" Target="https://clinicaltrials.gov/show/NCT04342650" TargetMode="External"/><Relationship Id="rId197" Type="http://schemas.openxmlformats.org/officeDocument/2006/relationships/printerSettings" Target="../printerSettings/printerSettings6.bin"/><Relationship Id="rId12" Type="http://schemas.openxmlformats.org/officeDocument/2006/relationships/hyperlink" Target="https://clinicaltrials.gov/show/NCT04333225" TargetMode="External"/><Relationship Id="rId17" Type="http://schemas.openxmlformats.org/officeDocument/2006/relationships/hyperlink" Target="https://clinicaltrials.gov/show/NCT04331834" TargetMode="External"/><Relationship Id="rId33" Type="http://schemas.openxmlformats.org/officeDocument/2006/relationships/hyperlink" Target="https://clinicaltrials.gov/show/NCT04329923" TargetMode="External"/><Relationship Id="rId38" Type="http://schemas.openxmlformats.org/officeDocument/2006/relationships/hyperlink" Target="https://clinicaltrials.gov/show/NCT04466280" TargetMode="External"/><Relationship Id="rId59" Type="http://schemas.openxmlformats.org/officeDocument/2006/relationships/hyperlink" Target="https://clinicaltrials.gov/show/NCT04358081" TargetMode="External"/><Relationship Id="rId103" Type="http://schemas.openxmlformats.org/officeDocument/2006/relationships/hyperlink" Target="https://clinicaltrials.gov/show/NCT04360759" TargetMode="External"/><Relationship Id="rId108" Type="http://schemas.openxmlformats.org/officeDocument/2006/relationships/hyperlink" Target="https://clinicaltrials.gov/show/NCT04344444" TargetMode="External"/><Relationship Id="rId124" Type="http://schemas.openxmlformats.org/officeDocument/2006/relationships/hyperlink" Target="https://clinicaltrials.gov/show/NCT04379492" TargetMode="External"/><Relationship Id="rId129" Type="http://schemas.openxmlformats.org/officeDocument/2006/relationships/hyperlink" Target="https://clinicaltrials.gov/show/NCT04345861" TargetMode="External"/><Relationship Id="rId54" Type="http://schemas.openxmlformats.org/officeDocument/2006/relationships/hyperlink" Target="https://clinicaltrials.gov/show/NCT04348474" TargetMode="External"/><Relationship Id="rId70" Type="http://schemas.openxmlformats.org/officeDocument/2006/relationships/hyperlink" Target="https://clinicaltrials.gov/show/NCT04359316" TargetMode="External"/><Relationship Id="rId75" Type="http://schemas.openxmlformats.org/officeDocument/2006/relationships/hyperlink" Target="https://clinicaltrials.gov/show/NCT04408456" TargetMode="External"/><Relationship Id="rId91" Type="http://schemas.openxmlformats.org/officeDocument/2006/relationships/hyperlink" Target="https://clinicaltrials.gov/show/NCT04350450" TargetMode="External"/><Relationship Id="rId96" Type="http://schemas.openxmlformats.org/officeDocument/2006/relationships/hyperlink" Target="https://clinicaltrials.gov/show/NCT04501965" TargetMode="External"/><Relationship Id="rId140" Type="http://schemas.openxmlformats.org/officeDocument/2006/relationships/hyperlink" Target="https://clinicaltrials.gov/show/NCT04321278" TargetMode="External"/><Relationship Id="rId145" Type="http://schemas.openxmlformats.org/officeDocument/2006/relationships/hyperlink" Target="https://clinicaltrials.gov/show/NCT04326725" TargetMode="External"/><Relationship Id="rId161" Type="http://schemas.openxmlformats.org/officeDocument/2006/relationships/hyperlink" Target="https://clinicaltrials.gov/show/NCT04421664" TargetMode="External"/><Relationship Id="rId166" Type="http://schemas.openxmlformats.org/officeDocument/2006/relationships/hyperlink" Target="https://clinicaltrials.gov/show/NCT04459702" TargetMode="External"/><Relationship Id="rId182" Type="http://schemas.openxmlformats.org/officeDocument/2006/relationships/hyperlink" Target="https://clinicaltrials.gov/show/NCT04528927" TargetMode="External"/><Relationship Id="rId187" Type="http://schemas.openxmlformats.org/officeDocument/2006/relationships/hyperlink" Target="https://clinicaltrials.gov/show/NCT04286503" TargetMode="External"/><Relationship Id="rId1" Type="http://schemas.openxmlformats.org/officeDocument/2006/relationships/hyperlink" Target="https://clinicaltrials.gov/show/NCT04340544" TargetMode="External"/><Relationship Id="rId6" Type="http://schemas.openxmlformats.org/officeDocument/2006/relationships/hyperlink" Target="https://clinicaltrials.gov/show/NCT04382625" TargetMode="External"/><Relationship Id="rId23" Type="http://schemas.openxmlformats.org/officeDocument/2006/relationships/hyperlink" Target="https://clinicaltrials.gov/show/NCT04315896" TargetMode="External"/><Relationship Id="rId28" Type="http://schemas.openxmlformats.org/officeDocument/2006/relationships/hyperlink" Target="https://clinicaltrials.gov/show/NCT04370782" TargetMode="External"/><Relationship Id="rId49" Type="http://schemas.openxmlformats.org/officeDocument/2006/relationships/hyperlink" Target="https://clinicaltrials.gov/show/NCT04328272" TargetMode="External"/><Relationship Id="rId114" Type="http://schemas.openxmlformats.org/officeDocument/2006/relationships/hyperlink" Target="https://clinicaltrials.gov/show/NCT04344379" TargetMode="External"/><Relationship Id="rId119" Type="http://schemas.openxmlformats.org/officeDocument/2006/relationships/hyperlink" Target="https://clinicaltrials.gov/show/NCT04332094" TargetMode="External"/><Relationship Id="rId44" Type="http://schemas.openxmlformats.org/officeDocument/2006/relationships/hyperlink" Target="https://clinicaltrials.gov/show/NCT04358068" TargetMode="External"/><Relationship Id="rId60" Type="http://schemas.openxmlformats.org/officeDocument/2006/relationships/hyperlink" Target="https://clinicaltrials.gov/show/NCT04392128" TargetMode="External"/><Relationship Id="rId65" Type="http://schemas.openxmlformats.org/officeDocument/2006/relationships/hyperlink" Target="https://clinicaltrials.gov/show/NCT04458948" TargetMode="External"/><Relationship Id="rId81" Type="http://schemas.openxmlformats.org/officeDocument/2006/relationships/hyperlink" Target="https://clinicaltrials.gov/show/NCT04328961" TargetMode="External"/><Relationship Id="rId86" Type="http://schemas.openxmlformats.org/officeDocument/2006/relationships/hyperlink" Target="https://clinicaltrials.gov/show/NCT04335552" TargetMode="External"/><Relationship Id="rId130" Type="http://schemas.openxmlformats.org/officeDocument/2006/relationships/hyperlink" Target="https://clinicaltrials.gov/show/NCT04349228" TargetMode="External"/><Relationship Id="rId135" Type="http://schemas.openxmlformats.org/officeDocument/2006/relationships/hyperlink" Target="https://clinicaltrials.gov/show/NCT04447534" TargetMode="External"/><Relationship Id="rId151" Type="http://schemas.openxmlformats.org/officeDocument/2006/relationships/hyperlink" Target="https://clinicaltrials.gov/show/NCT04322396" TargetMode="External"/><Relationship Id="rId156" Type="http://schemas.openxmlformats.org/officeDocument/2006/relationships/hyperlink" Target="https://clinicaltrials.gov/show/NCT04336748" TargetMode="External"/><Relationship Id="rId177" Type="http://schemas.openxmlformats.org/officeDocument/2006/relationships/hyperlink" Target="https://clinicaltrials.gov/show/NCT04365582" TargetMode="External"/><Relationship Id="rId172" Type="http://schemas.openxmlformats.org/officeDocument/2006/relationships/hyperlink" Target="https://clinicaltrials.gov/show/NCT04341727" TargetMode="External"/><Relationship Id="rId193" Type="http://schemas.openxmlformats.org/officeDocument/2006/relationships/hyperlink" Target="https://clinicaltrials.gov/show/NCT04349371" TargetMode="External"/><Relationship Id="rId13" Type="http://schemas.openxmlformats.org/officeDocument/2006/relationships/hyperlink" Target="https://clinicaltrials.gov/show/NCT04329611" TargetMode="External"/><Relationship Id="rId18" Type="http://schemas.openxmlformats.org/officeDocument/2006/relationships/hyperlink" Target="https://clinicaltrials.gov/show/NCT04374903" TargetMode="External"/><Relationship Id="rId39" Type="http://schemas.openxmlformats.org/officeDocument/2006/relationships/hyperlink" Target="https://clinicaltrials.gov/show/NCT04387760" TargetMode="External"/><Relationship Id="rId109" Type="http://schemas.openxmlformats.org/officeDocument/2006/relationships/hyperlink" Target="https://clinicaltrials.gov/show/NCT04352946" TargetMode="External"/><Relationship Id="rId34" Type="http://schemas.openxmlformats.org/officeDocument/2006/relationships/hyperlink" Target="https://clinicaltrials.gov/show/NCT04397328" TargetMode="External"/><Relationship Id="rId50" Type="http://schemas.openxmlformats.org/officeDocument/2006/relationships/hyperlink" Target="https://clinicaltrials.gov/show/NCT04261517" TargetMode="External"/><Relationship Id="rId55" Type="http://schemas.openxmlformats.org/officeDocument/2006/relationships/hyperlink" Target="https://clinicaltrials.gov/show/NCT04347980" TargetMode="External"/><Relationship Id="rId76" Type="http://schemas.openxmlformats.org/officeDocument/2006/relationships/hyperlink" Target="https://clinicaltrials.gov/show/NCT04328285" TargetMode="External"/><Relationship Id="rId97" Type="http://schemas.openxmlformats.org/officeDocument/2006/relationships/hyperlink" Target="https://clinicaltrials.gov/show/NCT04363450" TargetMode="External"/><Relationship Id="rId104" Type="http://schemas.openxmlformats.org/officeDocument/2006/relationships/hyperlink" Target="https://clinicaltrials.gov/show/NCT04384380" TargetMode="External"/><Relationship Id="rId120" Type="http://schemas.openxmlformats.org/officeDocument/2006/relationships/hyperlink" Target="https://clinicaltrials.gov/show/NCT04338698" TargetMode="External"/><Relationship Id="rId125" Type="http://schemas.openxmlformats.org/officeDocument/2006/relationships/hyperlink" Target="https://clinicaltrials.gov/show/NCT04395768" TargetMode="External"/><Relationship Id="rId141" Type="http://schemas.openxmlformats.org/officeDocument/2006/relationships/hyperlink" Target="https://clinicaltrials.gov/show/NCT04371523" TargetMode="External"/><Relationship Id="rId146" Type="http://schemas.openxmlformats.org/officeDocument/2006/relationships/hyperlink" Target="https://clinicaltrials.gov/show/NCT04491994" TargetMode="External"/><Relationship Id="rId167" Type="http://schemas.openxmlformats.org/officeDocument/2006/relationships/hyperlink" Target="https://clinicaltrials.gov/show/NCT04389320" TargetMode="External"/><Relationship Id="rId188" Type="http://schemas.openxmlformats.org/officeDocument/2006/relationships/hyperlink" Target="https://clinicaltrials.gov/show/NCT04323527" TargetMode="External"/><Relationship Id="rId7" Type="http://schemas.openxmlformats.org/officeDocument/2006/relationships/hyperlink" Target="https://clinicaltrials.gov/show/NCT04345692" TargetMode="External"/><Relationship Id="rId71" Type="http://schemas.openxmlformats.org/officeDocument/2006/relationships/hyperlink" Target="https://clinicaltrials.gov/show/NCT04410562" TargetMode="External"/><Relationship Id="rId92" Type="http://schemas.openxmlformats.org/officeDocument/2006/relationships/hyperlink" Target="https://clinicaltrials.gov/show/NCT04346329" TargetMode="External"/><Relationship Id="rId162" Type="http://schemas.openxmlformats.org/officeDocument/2006/relationships/hyperlink" Target="https://clinicaltrials.gov/show/NCT04321616" TargetMode="External"/><Relationship Id="rId183" Type="http://schemas.openxmlformats.org/officeDocument/2006/relationships/hyperlink" Target="https://doi.org/10.3785/j.issn.1008-9292.2020.03.03" TargetMode="External"/><Relationship Id="rId2" Type="http://schemas.openxmlformats.org/officeDocument/2006/relationships/hyperlink" Target="https://clinicaltrials.gov/show/NCT04364815" TargetMode="External"/><Relationship Id="rId29" Type="http://schemas.openxmlformats.org/officeDocument/2006/relationships/hyperlink" Target="https://clinicaltrials.gov/show/NCT04858633" TargetMode="External"/><Relationship Id="rId24" Type="http://schemas.openxmlformats.org/officeDocument/2006/relationships/hyperlink" Target="https://clinicaltrials.gov/show/NCT04359953" TargetMode="External"/><Relationship Id="rId40" Type="http://schemas.openxmlformats.org/officeDocument/2006/relationships/hyperlink" Target="https://clinicaltrials.gov/show/NCT04438837" TargetMode="External"/><Relationship Id="rId45" Type="http://schemas.openxmlformats.org/officeDocument/2006/relationships/hyperlink" Target="https://clinicaltrials.gov/show/NCT04860284" TargetMode="External"/><Relationship Id="rId66" Type="http://schemas.openxmlformats.org/officeDocument/2006/relationships/hyperlink" Target="https://clinicaltrials.gov/show/NCT04452617" TargetMode="External"/><Relationship Id="rId87" Type="http://schemas.openxmlformats.org/officeDocument/2006/relationships/hyperlink" Target="https://clinicaltrials.gov/show/NCT04351516" TargetMode="External"/><Relationship Id="rId110" Type="http://schemas.openxmlformats.org/officeDocument/2006/relationships/hyperlink" Target="https://clinicaltrials.gov/show/NCT04355052" TargetMode="External"/><Relationship Id="rId115" Type="http://schemas.openxmlformats.org/officeDocument/2006/relationships/hyperlink" Target="https://clinicaltrials.gov/show/NCT04350684" TargetMode="External"/><Relationship Id="rId131" Type="http://schemas.openxmlformats.org/officeDocument/2006/relationships/hyperlink" Target="https://clinicaltrials.gov/show/NCT04373044" TargetMode="External"/><Relationship Id="rId136" Type="http://schemas.openxmlformats.org/officeDocument/2006/relationships/hyperlink" Target="https://clinicaltrials.gov/show/NCT04334928" TargetMode="External"/><Relationship Id="rId157" Type="http://schemas.openxmlformats.org/officeDocument/2006/relationships/hyperlink" Target="https://clinicaltrials.gov/show/NCT04328467" TargetMode="External"/><Relationship Id="rId178" Type="http://schemas.openxmlformats.org/officeDocument/2006/relationships/hyperlink" Target="https://clinicaltrials.gov/show/NCT04354428" TargetMode="External"/><Relationship Id="rId61" Type="http://schemas.openxmlformats.org/officeDocument/2006/relationships/hyperlink" Target="https://clinicaltrials.gov/show/NCT04377646" TargetMode="External"/><Relationship Id="rId82" Type="http://schemas.openxmlformats.org/officeDocument/2006/relationships/hyperlink" Target="https://clinicaltrials.gov/show/NCT04344457" TargetMode="External"/><Relationship Id="rId152" Type="http://schemas.openxmlformats.org/officeDocument/2006/relationships/hyperlink" Target="https://clinicaltrials.gov/show/NCT04605588" TargetMode="External"/><Relationship Id="rId173" Type="http://schemas.openxmlformats.org/officeDocument/2006/relationships/hyperlink" Target="https://clinicaltrials.gov/show/NCT04441424" TargetMode="External"/><Relationship Id="rId194" Type="http://schemas.openxmlformats.org/officeDocument/2006/relationships/hyperlink" Target="https://clinicaltrials.gov/show/NCT04428268" TargetMode="External"/><Relationship Id="rId19" Type="http://schemas.openxmlformats.org/officeDocument/2006/relationships/hyperlink" Target="https://clinicaltrials.gov/show/NCT04394442" TargetMode="External"/><Relationship Id="rId14" Type="http://schemas.openxmlformats.org/officeDocument/2006/relationships/hyperlink" Target="https://clinicaltrials.gov/show/NCT04361318" TargetMode="External"/><Relationship Id="rId30" Type="http://schemas.openxmlformats.org/officeDocument/2006/relationships/hyperlink" Target="https://clinicaltrials.gov/show/NCT04435808" TargetMode="External"/><Relationship Id="rId35" Type="http://schemas.openxmlformats.org/officeDocument/2006/relationships/hyperlink" Target="https://clinicaltrials.gov/show/NCT04355026" TargetMode="External"/><Relationship Id="rId56" Type="http://schemas.openxmlformats.org/officeDocument/2006/relationships/hyperlink" Target="https://clinicaltrials.gov/show/NCT04347889" TargetMode="External"/><Relationship Id="rId77" Type="http://schemas.openxmlformats.org/officeDocument/2006/relationships/hyperlink" Target="https://clinicaltrials.gov/show/NCT04437693" TargetMode="External"/><Relationship Id="rId100" Type="http://schemas.openxmlformats.org/officeDocument/2006/relationships/hyperlink" Target="https://clinicaltrials.gov/show/NCT04370015" TargetMode="External"/><Relationship Id="rId105" Type="http://schemas.openxmlformats.org/officeDocument/2006/relationships/hyperlink" Target="https://clinicaltrials.gov/show/NCT04332991" TargetMode="External"/><Relationship Id="rId126" Type="http://schemas.openxmlformats.org/officeDocument/2006/relationships/hyperlink" Target="https://clinicaltrials.gov/show/NCT04335084" TargetMode="External"/><Relationship Id="rId147" Type="http://schemas.openxmlformats.org/officeDocument/2006/relationships/hyperlink" Target="https://clinicaltrials.gov/show/NCT04325893" TargetMode="External"/><Relationship Id="rId168" Type="http://schemas.openxmlformats.org/officeDocument/2006/relationships/hyperlink" Target="https://clinicaltrials.gov/show/NCT04368351" TargetMode="External"/><Relationship Id="rId8" Type="http://schemas.openxmlformats.org/officeDocument/2006/relationships/hyperlink" Target="https://clinicaltrials.gov/show/NCT04385264" TargetMode="External"/><Relationship Id="rId51" Type="http://schemas.openxmlformats.org/officeDocument/2006/relationships/hyperlink" Target="https://clinicaltrials.gov/show/NCT04405921" TargetMode="External"/><Relationship Id="rId72" Type="http://schemas.openxmlformats.org/officeDocument/2006/relationships/hyperlink" Target="https://clinicaltrials.gov/show/NCT04625218" TargetMode="External"/><Relationship Id="rId93" Type="http://schemas.openxmlformats.org/officeDocument/2006/relationships/hyperlink" Target="https://clinicaltrials.gov/show/NCT04372082" TargetMode="External"/><Relationship Id="rId98" Type="http://schemas.openxmlformats.org/officeDocument/2006/relationships/hyperlink" Target="https://clinicaltrials.gov/show/NCT04575558" TargetMode="External"/><Relationship Id="rId121" Type="http://schemas.openxmlformats.org/officeDocument/2006/relationships/hyperlink" Target="https://clinicaltrials.gov/show/NCT04340349" TargetMode="External"/><Relationship Id="rId142" Type="http://schemas.openxmlformats.org/officeDocument/2006/relationships/hyperlink" Target="https://clinicaltrials.gov/show/NCT04322123" TargetMode="External"/><Relationship Id="rId163" Type="http://schemas.openxmlformats.org/officeDocument/2006/relationships/hyperlink" Target="https://clinicaltrials.gov/show/NCT04461353" TargetMode="External"/><Relationship Id="rId184" Type="http://schemas.openxmlformats.org/officeDocument/2006/relationships/hyperlink" Target="https://doi.org/10.1056/nejmoa2016638" TargetMode="External"/><Relationship Id="rId189" Type="http://schemas.openxmlformats.org/officeDocument/2006/relationships/hyperlink" Target="https://clinicaltrials.gov/show/NCT04328493" TargetMode="External"/><Relationship Id="rId3" Type="http://schemas.openxmlformats.org/officeDocument/2006/relationships/hyperlink" Target="https://clinicaltrials.gov/show/NCT04351620" TargetMode="External"/><Relationship Id="rId25" Type="http://schemas.openxmlformats.org/officeDocument/2006/relationships/hyperlink" Target="https://clinicaltrials.gov/show/NCT04323631" TargetMode="External"/><Relationship Id="rId46" Type="http://schemas.openxmlformats.org/officeDocument/2006/relationships/hyperlink" Target="https://clinicaltrials.gov/show/NCT04318444" TargetMode="External"/><Relationship Id="rId67" Type="http://schemas.openxmlformats.org/officeDocument/2006/relationships/hyperlink" Target="https://clinicaltrials.gov/show/NCT04338906" TargetMode="External"/><Relationship Id="rId116" Type="http://schemas.openxmlformats.org/officeDocument/2006/relationships/hyperlink" Target="https://clinicaltrials.gov/show/NCT04403100" TargetMode="External"/><Relationship Id="rId137" Type="http://schemas.openxmlformats.org/officeDocument/2006/relationships/hyperlink" Target="https://clinicaltrials.gov/show/NCT04333654" TargetMode="External"/><Relationship Id="rId158" Type="http://schemas.openxmlformats.org/officeDocument/2006/relationships/hyperlink" Target="https://clinicaltrials.gov/show/NCT04334512" TargetMode="External"/><Relationship Id="rId20" Type="http://schemas.openxmlformats.org/officeDocument/2006/relationships/hyperlink" Target="https://clinicaltrials.gov/show/NCT04362332" TargetMode="External"/><Relationship Id="rId41" Type="http://schemas.openxmlformats.org/officeDocument/2006/relationships/hyperlink" Target="https://clinicaltrials.gov/show/NCT04371406" TargetMode="External"/><Relationship Id="rId62" Type="http://schemas.openxmlformats.org/officeDocument/2006/relationships/hyperlink" Target="https://clinicaltrials.gov/show/NCT04411433" TargetMode="External"/><Relationship Id="rId83" Type="http://schemas.openxmlformats.org/officeDocument/2006/relationships/hyperlink" Target="https://clinicaltrials.gov/show/NCT04374552" TargetMode="External"/><Relationship Id="rId88" Type="http://schemas.openxmlformats.org/officeDocument/2006/relationships/hyperlink" Target="https://clinicaltrials.gov/show/NCT04590274" TargetMode="External"/><Relationship Id="rId111" Type="http://schemas.openxmlformats.org/officeDocument/2006/relationships/hyperlink" Target="https://clinicaltrials.gov/show/NCT04361461" TargetMode="External"/><Relationship Id="rId132" Type="http://schemas.openxmlformats.org/officeDocument/2006/relationships/hyperlink" Target="https://clinicaltrials.gov/show/NCT04731051" TargetMode="External"/><Relationship Id="rId153" Type="http://schemas.openxmlformats.org/officeDocument/2006/relationships/hyperlink" Target="https://clinicaltrials.gov/show/NCT04386070" TargetMode="External"/><Relationship Id="rId174" Type="http://schemas.openxmlformats.org/officeDocument/2006/relationships/hyperlink" Target="https://clinicaltrials.gov/show/NCT04316377" TargetMode="External"/><Relationship Id="rId179" Type="http://schemas.openxmlformats.org/officeDocument/2006/relationships/hyperlink" Target="https://clinicaltrials.gov/show/NCT04351724" TargetMode="External"/><Relationship Id="rId195" Type="http://schemas.openxmlformats.org/officeDocument/2006/relationships/hyperlink" Target="https://clinicaltrials.gov/show/NCT04443270" TargetMode="External"/><Relationship Id="rId190" Type="http://schemas.openxmlformats.org/officeDocument/2006/relationships/hyperlink" Target="https://clinicaltrials.gov/show/NCT04331600" TargetMode="External"/><Relationship Id="rId15" Type="http://schemas.openxmlformats.org/officeDocument/2006/relationships/hyperlink" Target="https://clinicaltrials.gov/show/NCT04334382" TargetMode="External"/><Relationship Id="rId36" Type="http://schemas.openxmlformats.org/officeDocument/2006/relationships/hyperlink" Target="https://clinicaltrials.gov/show/NCT04365231" TargetMode="External"/><Relationship Id="rId57" Type="http://schemas.openxmlformats.org/officeDocument/2006/relationships/hyperlink" Target="https://clinicaltrials.gov/show/NCT04345653" TargetMode="External"/><Relationship Id="rId106" Type="http://schemas.openxmlformats.org/officeDocument/2006/relationships/hyperlink" Target="https://clinicaltrials.gov/show/NCT04334967" TargetMode="External"/><Relationship Id="rId127" Type="http://schemas.openxmlformats.org/officeDocument/2006/relationships/hyperlink" Target="https://clinicaltrials.gov/show/NCT04502342" TargetMode="External"/><Relationship Id="rId10" Type="http://schemas.openxmlformats.org/officeDocument/2006/relationships/hyperlink" Target="https://clinicaltrials.gov/show/NCT04363866" TargetMode="External"/><Relationship Id="rId31" Type="http://schemas.openxmlformats.org/officeDocument/2006/relationships/hyperlink" Target="https://clinicaltrials.gov/show/NCT04329572" TargetMode="External"/><Relationship Id="rId52" Type="http://schemas.openxmlformats.org/officeDocument/2006/relationships/hyperlink" Target="https://clinicaltrials.gov/show/NCT04318015" TargetMode="External"/><Relationship Id="rId73" Type="http://schemas.openxmlformats.org/officeDocument/2006/relationships/hyperlink" Target="https://clinicaltrials.gov/show/NCT04359537" TargetMode="External"/><Relationship Id="rId78" Type="http://schemas.openxmlformats.org/officeDocument/2006/relationships/hyperlink" Target="https://clinicaltrials.gov/show/NCT04341441" TargetMode="External"/><Relationship Id="rId94" Type="http://schemas.openxmlformats.org/officeDocument/2006/relationships/hyperlink" Target="https://clinicaltrials.gov/show/NCT04715295" TargetMode="External"/><Relationship Id="rId99" Type="http://schemas.openxmlformats.org/officeDocument/2006/relationships/hyperlink" Target="https://clinicaltrials.gov/show/NCT04420247" TargetMode="External"/><Relationship Id="rId101" Type="http://schemas.openxmlformats.org/officeDocument/2006/relationships/hyperlink" Target="https://clinicaltrials.gov/show/NCT04363203" TargetMode="External"/><Relationship Id="rId122" Type="http://schemas.openxmlformats.org/officeDocument/2006/relationships/hyperlink" Target="https://clinicaltrials.gov/show/NCT04342156" TargetMode="External"/><Relationship Id="rId143" Type="http://schemas.openxmlformats.org/officeDocument/2006/relationships/hyperlink" Target="https://clinicaltrials.gov/show/NCT04303299" TargetMode="External"/><Relationship Id="rId148" Type="http://schemas.openxmlformats.org/officeDocument/2006/relationships/hyperlink" Target="https://clinicaltrials.gov/show/NCT04359615" TargetMode="External"/><Relationship Id="rId164" Type="http://schemas.openxmlformats.org/officeDocument/2006/relationships/hyperlink" Target="https://clinicaltrials.gov/show/NCT04353037" TargetMode="External"/><Relationship Id="rId169" Type="http://schemas.openxmlformats.org/officeDocument/2006/relationships/hyperlink" Target="https://clinicaltrials.gov/show/NCT04343768" TargetMode="External"/><Relationship Id="rId185" Type="http://schemas.openxmlformats.org/officeDocument/2006/relationships/hyperlink" Target="https://doi.org/10.1038/s41467-020-19056-6" TargetMode="External"/><Relationship Id="rId4" Type="http://schemas.openxmlformats.org/officeDocument/2006/relationships/hyperlink" Target="https://clinicaltrials.gov/show/NCT04329832" TargetMode="External"/><Relationship Id="rId9" Type="http://schemas.openxmlformats.org/officeDocument/2006/relationships/hyperlink" Target="https://clinicaltrials.gov/show/NCT04307693" TargetMode="External"/><Relationship Id="rId180" Type="http://schemas.openxmlformats.org/officeDocument/2006/relationships/hyperlink" Target="https://clinicaltrials.gov/show/NCT04349410" TargetMode="External"/><Relationship Id="rId26" Type="http://schemas.openxmlformats.org/officeDocument/2006/relationships/hyperlink" Target="https://clinicaltrials.gov/show/NCT04573153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s://clinicaltrials.gov/show/NCT04603690" TargetMode="External"/><Relationship Id="rId13" Type="http://schemas.openxmlformats.org/officeDocument/2006/relationships/hyperlink" Target="https://clinicaltrials.gov/show/NCT04328480" TargetMode="External"/><Relationship Id="rId18" Type="http://schemas.openxmlformats.org/officeDocument/2006/relationships/hyperlink" Target="https://clinicaltrials.gov/show/NCT04762771" TargetMode="External"/><Relationship Id="rId26" Type="http://schemas.openxmlformats.org/officeDocument/2006/relationships/hyperlink" Target="https://clinicaltrials.gov/show/NCT04363437" TargetMode="External"/><Relationship Id="rId3" Type="http://schemas.openxmlformats.org/officeDocument/2006/relationships/hyperlink" Target="https://clinicaltrials.gov/show/NCT04667780" TargetMode="External"/><Relationship Id="rId21" Type="http://schemas.openxmlformats.org/officeDocument/2006/relationships/hyperlink" Target="https://clinicaltrials.gov/show/NCT04867226" TargetMode="External"/><Relationship Id="rId7" Type="http://schemas.openxmlformats.org/officeDocument/2006/relationships/hyperlink" Target="https://clinicaltrials.gov/show/NCT04654416" TargetMode="External"/><Relationship Id="rId12" Type="http://schemas.openxmlformats.org/officeDocument/2006/relationships/hyperlink" Target="https://clinicaltrials.gov/show/NCT04350320" TargetMode="External"/><Relationship Id="rId17" Type="http://schemas.openxmlformats.org/officeDocument/2006/relationships/hyperlink" Target="https://clinicaltrials.gov/show/NCT04416334" TargetMode="External"/><Relationship Id="rId25" Type="http://schemas.openxmlformats.org/officeDocument/2006/relationships/hyperlink" Target="https://clinicaltrials.gov/show/NCT04539873" TargetMode="External"/><Relationship Id="rId2" Type="http://schemas.openxmlformats.org/officeDocument/2006/relationships/hyperlink" Target="https://clinicaltrials.gov/show/NCT04375202" TargetMode="External"/><Relationship Id="rId16" Type="http://schemas.openxmlformats.org/officeDocument/2006/relationships/hyperlink" Target="https://clinicaltrials.gov/show/NCT04472611" TargetMode="External"/><Relationship Id="rId20" Type="http://schemas.openxmlformats.org/officeDocument/2006/relationships/hyperlink" Target="https://clinicaltrials.gov/show/NCT04724629" TargetMode="External"/><Relationship Id="rId29" Type="http://schemas.openxmlformats.org/officeDocument/2006/relationships/hyperlink" Target="https://clinicaltrials.gov/show/NCT04324463" TargetMode="External"/><Relationship Id="rId1" Type="http://schemas.openxmlformats.org/officeDocument/2006/relationships/hyperlink" Target="https://clinicaltrials.gov/show/NCT04392141" TargetMode="External"/><Relationship Id="rId6" Type="http://schemas.openxmlformats.org/officeDocument/2006/relationships/hyperlink" Target="https://clinicaltrials.gov/show/NCT04360980" TargetMode="External"/><Relationship Id="rId11" Type="http://schemas.openxmlformats.org/officeDocument/2006/relationships/hyperlink" Target="https://clinicaltrials.gov/show/NCT04492358" TargetMode="External"/><Relationship Id="rId24" Type="http://schemas.openxmlformats.org/officeDocument/2006/relationships/hyperlink" Target="https://clinicaltrials.gov/show/NCT04403243" TargetMode="External"/><Relationship Id="rId5" Type="http://schemas.openxmlformats.org/officeDocument/2006/relationships/hyperlink" Target="https://clinicaltrials.gov/show/NCT04527562" TargetMode="External"/><Relationship Id="rId15" Type="http://schemas.openxmlformats.org/officeDocument/2006/relationships/hyperlink" Target="https://clinicaltrials.gov/show/NCT04516941" TargetMode="External"/><Relationship Id="rId23" Type="http://schemas.openxmlformats.org/officeDocument/2006/relationships/hyperlink" Target="https://clinicaltrials.gov/show/NCT04359095" TargetMode="External"/><Relationship Id="rId28" Type="http://schemas.openxmlformats.org/officeDocument/2006/relationships/hyperlink" Target="https://clinicaltrials.gov/show/NCT04322682" TargetMode="External"/><Relationship Id="rId10" Type="http://schemas.openxmlformats.org/officeDocument/2006/relationships/hyperlink" Target="https://clinicaltrials.gov/show/NCT04818489" TargetMode="External"/><Relationship Id="rId19" Type="http://schemas.openxmlformats.org/officeDocument/2006/relationships/hyperlink" Target="https://clinicaltrials.gov/show/NCT04326790" TargetMode="External"/><Relationship Id="rId4" Type="http://schemas.openxmlformats.org/officeDocument/2006/relationships/hyperlink" Target="https://clinicaltrials.gov/show/NCT04355143" TargetMode="External"/><Relationship Id="rId9" Type="http://schemas.openxmlformats.org/officeDocument/2006/relationships/hyperlink" Target="https://clinicaltrials.gov/show/NCT04756128" TargetMode="External"/><Relationship Id="rId14" Type="http://schemas.openxmlformats.org/officeDocument/2006/relationships/hyperlink" Target="https://clinicaltrials.gov/show/NCT04510038" TargetMode="External"/><Relationship Id="rId22" Type="http://schemas.openxmlformats.org/officeDocument/2006/relationships/hyperlink" Target="https://clinicaltrials.gov/show/NCT04322565" TargetMode="External"/><Relationship Id="rId27" Type="http://schemas.openxmlformats.org/officeDocument/2006/relationships/hyperlink" Target="https://clinicaltrials.gov/show/NCT04367168" TargetMode="External"/><Relationship Id="rId30" Type="http://schemas.openxmlformats.org/officeDocument/2006/relationships/hyperlink" Target="https://doi.org/10.1186/s13063-020-04455-3" TargetMode="External"/></Relationships>
</file>

<file path=xl/worksheets/_rels/sheet9.xml.rels><?xml version="1.0" encoding="UTF-8" standalone="yes"?>
<Relationships xmlns="http://schemas.openxmlformats.org/package/2006/relationships"><Relationship Id="rId13" Type="http://schemas.openxmlformats.org/officeDocument/2006/relationships/hyperlink" Target="https://clinicaltrials.gov/show/NCT04381884" TargetMode="External"/><Relationship Id="rId18" Type="http://schemas.openxmlformats.org/officeDocument/2006/relationships/hyperlink" Target="https://clinicaltrials.gov/show/NCT04403555" TargetMode="External"/><Relationship Id="rId26" Type="http://schemas.openxmlformats.org/officeDocument/2006/relationships/hyperlink" Target="https://clinicaltrials.gov/show/NCT04425707" TargetMode="External"/><Relationship Id="rId39" Type="http://schemas.openxmlformats.org/officeDocument/2006/relationships/hyperlink" Target="https://doi.org/10.1016/j.toxrep.2021.03.003" TargetMode="External"/><Relationship Id="rId21" Type="http://schemas.openxmlformats.org/officeDocument/2006/relationships/hyperlink" Target="https://clinicaltrials.gov/show/NCT04407507" TargetMode="External"/><Relationship Id="rId34" Type="http://schemas.openxmlformats.org/officeDocument/2006/relationships/hyperlink" Target="https://clinicaltrials.gov/show/NCT04482686" TargetMode="External"/><Relationship Id="rId42" Type="http://schemas.openxmlformats.org/officeDocument/2006/relationships/hyperlink" Target="https://clinicaltrials.gov/show/NCT04551755" TargetMode="External"/><Relationship Id="rId47" Type="http://schemas.openxmlformats.org/officeDocument/2006/relationships/hyperlink" Target="https://clinicaltrials.gov/show/NCT04646109" TargetMode="External"/><Relationship Id="rId50" Type="http://schemas.openxmlformats.org/officeDocument/2006/relationships/hyperlink" Target="https://clinicaltrials.gov/show/NCT04701710" TargetMode="External"/><Relationship Id="rId55" Type="http://schemas.openxmlformats.org/officeDocument/2006/relationships/hyperlink" Target="https://clinicaltrials.gov/show/NCT04727424" TargetMode="External"/><Relationship Id="rId63" Type="http://schemas.openxmlformats.org/officeDocument/2006/relationships/hyperlink" Target="https://clinicaltrials.gov/show/NCT04784481" TargetMode="External"/><Relationship Id="rId68" Type="http://schemas.openxmlformats.org/officeDocument/2006/relationships/hyperlink" Target="https://clinicaltrials.gov/show/NCT04886362" TargetMode="External"/><Relationship Id="rId7" Type="http://schemas.openxmlformats.org/officeDocument/2006/relationships/hyperlink" Target="https://clinicaltrials.gov/ct2/show/results/NCT04422561" TargetMode="External"/><Relationship Id="rId71" Type="http://schemas.openxmlformats.org/officeDocument/2006/relationships/hyperlink" Target="https://clinicaltrials.gov/show/NCT04920942" TargetMode="External"/><Relationship Id="rId2" Type="http://schemas.openxmlformats.org/officeDocument/2006/relationships/hyperlink" Target="https://clinicaltrials.gov/ct2/show/results/NCT04343092" TargetMode="External"/><Relationship Id="rId16" Type="http://schemas.openxmlformats.org/officeDocument/2006/relationships/hyperlink" Target="https://clinicaltrials.gov/show/NCT04392713" TargetMode="External"/><Relationship Id="rId29" Type="http://schemas.openxmlformats.org/officeDocument/2006/relationships/hyperlink" Target="https://clinicaltrials.gov/show/NCT04431466" TargetMode="External"/><Relationship Id="rId11" Type="http://schemas.openxmlformats.org/officeDocument/2006/relationships/hyperlink" Target="https://clinicaltrials.gov/show/NCT04373824" TargetMode="External"/><Relationship Id="rId24" Type="http://schemas.openxmlformats.org/officeDocument/2006/relationships/hyperlink" Target="https://doi.org/10.1001/jama.2021.3071" TargetMode="External"/><Relationship Id="rId32" Type="http://schemas.openxmlformats.org/officeDocument/2006/relationships/hyperlink" Target="https://clinicaltrials.gov/show/NCT04447235" TargetMode="External"/><Relationship Id="rId37" Type="http://schemas.openxmlformats.org/officeDocument/2006/relationships/hyperlink" Target="https://clinicaltrials.gov/show/NCT04523831" TargetMode="External"/><Relationship Id="rId40" Type="http://schemas.openxmlformats.org/officeDocument/2006/relationships/hyperlink" Target="https://clinicaltrials.gov/show/NCT04529525" TargetMode="External"/><Relationship Id="rId45" Type="http://schemas.openxmlformats.org/officeDocument/2006/relationships/hyperlink" Target="https://clinicaltrials.gov/show/NCT04632706" TargetMode="External"/><Relationship Id="rId53" Type="http://schemas.openxmlformats.org/officeDocument/2006/relationships/hyperlink" Target="https://clinicaltrials.gov/show/NCT04716569" TargetMode="External"/><Relationship Id="rId58" Type="http://schemas.openxmlformats.org/officeDocument/2006/relationships/hyperlink" Target="https://doi.org/10.1186/s13063-020-04813-1" TargetMode="External"/><Relationship Id="rId66" Type="http://schemas.openxmlformats.org/officeDocument/2006/relationships/hyperlink" Target="https://clinicaltrials.gov/show/NCT04836299" TargetMode="External"/><Relationship Id="rId5" Type="http://schemas.openxmlformats.org/officeDocument/2006/relationships/hyperlink" Target="https://clinicaltrials.gov/ct2/show/results/NCT04407507" TargetMode="External"/><Relationship Id="rId15" Type="http://schemas.openxmlformats.org/officeDocument/2006/relationships/hyperlink" Target="https://clinicaltrials.gov/show/NCT04392427" TargetMode="External"/><Relationship Id="rId23" Type="http://schemas.openxmlformats.org/officeDocument/2006/relationships/hyperlink" Target="https://doi.org/10.1016/j.eclinm.2021.100959" TargetMode="External"/><Relationship Id="rId28" Type="http://schemas.openxmlformats.org/officeDocument/2006/relationships/hyperlink" Target="https://clinicaltrials.gov/show/NCT04429711" TargetMode="External"/><Relationship Id="rId36" Type="http://schemas.openxmlformats.org/officeDocument/2006/relationships/hyperlink" Target="https://clinicaltrials.gov/show/NCT04510194" TargetMode="External"/><Relationship Id="rId49" Type="http://schemas.openxmlformats.org/officeDocument/2006/relationships/hyperlink" Target="https://clinicaltrials.gov/show/NCT04681053" TargetMode="External"/><Relationship Id="rId57" Type="http://schemas.openxmlformats.org/officeDocument/2006/relationships/hyperlink" Target="https://clinicaltrials.gov/show/NCT04739410" TargetMode="External"/><Relationship Id="rId61" Type="http://schemas.openxmlformats.org/officeDocument/2006/relationships/hyperlink" Target="https://clinicaltrials.gov/show/NCT04747678" TargetMode="External"/><Relationship Id="rId10" Type="http://schemas.openxmlformats.org/officeDocument/2006/relationships/hyperlink" Target="https://clinicaltrials.gov/show/NCT04360356" TargetMode="External"/><Relationship Id="rId19" Type="http://schemas.openxmlformats.org/officeDocument/2006/relationships/hyperlink" Target="https://clinicaltrials.gov/show/NCT04405843" TargetMode="External"/><Relationship Id="rId31" Type="http://schemas.openxmlformats.org/officeDocument/2006/relationships/hyperlink" Target="https://clinicaltrials.gov/show/NCT04445311" TargetMode="External"/><Relationship Id="rId44" Type="http://schemas.openxmlformats.org/officeDocument/2006/relationships/hyperlink" Target="https://clinicaltrials.gov/show/NCT04602507" TargetMode="External"/><Relationship Id="rId52" Type="http://schemas.openxmlformats.org/officeDocument/2006/relationships/hyperlink" Target="https://clinicaltrials.gov/show/NCT04703608" TargetMode="External"/><Relationship Id="rId60" Type="http://schemas.openxmlformats.org/officeDocument/2006/relationships/hyperlink" Target="https://doi.org/10.2147/ijn.s313093" TargetMode="External"/><Relationship Id="rId65" Type="http://schemas.openxmlformats.org/officeDocument/2006/relationships/hyperlink" Target="https://clinicaltrials.gov/show/NCT04832945" TargetMode="External"/><Relationship Id="rId73" Type="http://schemas.openxmlformats.org/officeDocument/2006/relationships/hyperlink" Target="https://clinicaltrials.gov/show/NCT04944082" TargetMode="External"/><Relationship Id="rId4" Type="http://schemas.openxmlformats.org/officeDocument/2006/relationships/hyperlink" Target="https://clinicaltrials.gov/ct2/show/results/NCT04425850" TargetMode="External"/><Relationship Id="rId9" Type="http://schemas.openxmlformats.org/officeDocument/2006/relationships/hyperlink" Target="https://clinicaltrials.gov/show/NCT04351347" TargetMode="External"/><Relationship Id="rId14" Type="http://schemas.openxmlformats.org/officeDocument/2006/relationships/hyperlink" Target="https://clinicaltrials.gov/show/NCT04390022" TargetMode="External"/><Relationship Id="rId22" Type="http://schemas.openxmlformats.org/officeDocument/2006/relationships/hyperlink" Target="https://clinicaltrials.gov/show/NCT04422561" TargetMode="External"/><Relationship Id="rId27" Type="http://schemas.openxmlformats.org/officeDocument/2006/relationships/hyperlink" Target="https://clinicaltrials.gov/show/NCT04425863" TargetMode="External"/><Relationship Id="rId30" Type="http://schemas.openxmlformats.org/officeDocument/2006/relationships/hyperlink" Target="https://clinicaltrials.gov/show/NCT04438850" TargetMode="External"/><Relationship Id="rId35" Type="http://schemas.openxmlformats.org/officeDocument/2006/relationships/hyperlink" Target="https://clinicaltrials.gov/show/NCT04510233" TargetMode="External"/><Relationship Id="rId43" Type="http://schemas.openxmlformats.org/officeDocument/2006/relationships/hyperlink" Target="https://clinicaltrials.gov/show/NCT04591600" TargetMode="External"/><Relationship Id="rId48" Type="http://schemas.openxmlformats.org/officeDocument/2006/relationships/hyperlink" Target="https://clinicaltrials.gov/show/NCT04673214" TargetMode="External"/><Relationship Id="rId56" Type="http://schemas.openxmlformats.org/officeDocument/2006/relationships/hyperlink" Target="https://clinicaltrials.gov/show/NCT04729140" TargetMode="External"/><Relationship Id="rId64" Type="http://schemas.openxmlformats.org/officeDocument/2006/relationships/hyperlink" Target="https://clinicaltrials.gov/show/NCT04834115" TargetMode="External"/><Relationship Id="rId69" Type="http://schemas.openxmlformats.org/officeDocument/2006/relationships/hyperlink" Target="https://clinicaltrials.gov/show/NCT04891250" TargetMode="External"/><Relationship Id="rId8" Type="http://schemas.openxmlformats.org/officeDocument/2006/relationships/hyperlink" Target="https://clinicaltrials.gov/ct2/show/results/NCT04425863" TargetMode="External"/><Relationship Id="rId51" Type="http://schemas.openxmlformats.org/officeDocument/2006/relationships/hyperlink" Target="https://clinicaltrials.gov/show/NCT04703205" TargetMode="External"/><Relationship Id="rId72" Type="http://schemas.openxmlformats.org/officeDocument/2006/relationships/hyperlink" Target="https://clinicaltrials.gov/show/NCT04937569" TargetMode="External"/><Relationship Id="rId3" Type="http://schemas.openxmlformats.org/officeDocument/2006/relationships/hyperlink" Target="https://clinicaltrials.gov/ct2/show/results/NCT04523831%20Ivermectin%20plus%20doxycycline%20with%20SOC%20is%20better%20than%20SOC%20alone%20in%20decreasing%20time%20to%20clinical%20improvement.%20%2010.1177/03000605211013550" TargetMode="External"/><Relationship Id="rId12" Type="http://schemas.openxmlformats.org/officeDocument/2006/relationships/hyperlink" Target="https://clinicaltrials.gov/show/NCT04374019" TargetMode="External"/><Relationship Id="rId17" Type="http://schemas.openxmlformats.org/officeDocument/2006/relationships/hyperlink" Target="https://clinicaltrials.gov/show/NCT04399746" TargetMode="External"/><Relationship Id="rId25" Type="http://schemas.openxmlformats.org/officeDocument/2006/relationships/hyperlink" Target="https://clinicaltrials.gov/show/NCT04425850" TargetMode="External"/><Relationship Id="rId33" Type="http://schemas.openxmlformats.org/officeDocument/2006/relationships/hyperlink" Target="https://clinicaltrials.gov/show/NCT04472585" TargetMode="External"/><Relationship Id="rId38" Type="http://schemas.openxmlformats.org/officeDocument/2006/relationships/hyperlink" Target="https://clinicaltrials.gov/show/NCT04527211" TargetMode="External"/><Relationship Id="rId46" Type="http://schemas.openxmlformats.org/officeDocument/2006/relationships/hyperlink" Target="https://clinicaltrials.gov/show/NCT04635943" TargetMode="External"/><Relationship Id="rId59" Type="http://schemas.openxmlformats.org/officeDocument/2006/relationships/hyperlink" Target="https://doi.org/10.1186/s13063-021-05236-2" TargetMode="External"/><Relationship Id="rId67" Type="http://schemas.openxmlformats.org/officeDocument/2006/relationships/hyperlink" Target="https://clinicaltrials.gov/show/NCT04885530" TargetMode="External"/><Relationship Id="rId20" Type="http://schemas.openxmlformats.org/officeDocument/2006/relationships/hyperlink" Target="https://clinicaltrials.gov/show/NCT04407130" TargetMode="External"/><Relationship Id="rId41" Type="http://schemas.openxmlformats.org/officeDocument/2006/relationships/hyperlink" Target="https://clinicaltrials.gov/show/NCT04530474" TargetMode="External"/><Relationship Id="rId54" Type="http://schemas.openxmlformats.org/officeDocument/2006/relationships/hyperlink" Target="https://clinicaltrials.gov/show/NCT04723459" TargetMode="External"/><Relationship Id="rId62" Type="http://schemas.openxmlformats.org/officeDocument/2006/relationships/hyperlink" Target="https://clinicaltrials.gov/show/NCT04768179" TargetMode="External"/><Relationship Id="rId70" Type="http://schemas.openxmlformats.org/officeDocument/2006/relationships/hyperlink" Target="https://clinicaltrials.gov/show/NCT04894721" TargetMode="External"/><Relationship Id="rId1" Type="http://schemas.openxmlformats.org/officeDocument/2006/relationships/hyperlink" Target="https://clinicaltrials.gov/ct2/show/results/NCT04646109?view=results" TargetMode="External"/><Relationship Id="rId6" Type="http://schemas.openxmlformats.org/officeDocument/2006/relationships/hyperlink" Target="https://clinicaltrials.gov/ct2/show/results/NCT04390022%20Very%20small%20cohort%20but%20Ivermectin%20did%20not%20improve%20outcomes%20compared%20to%20placebo%20%2010.1016/j.eclinm.2020.1007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000FF-8088-4497-B5DC-385A025770F8}">
  <sheetPr>
    <tabColor theme="0"/>
  </sheetPr>
  <dimension ref="A1:XFD97"/>
  <sheetViews>
    <sheetView zoomScale="70" zoomScaleNormal="70" workbookViewId="0">
      <selection sqref="A1:Q1"/>
    </sheetView>
  </sheetViews>
  <sheetFormatPr defaultColWidth="19.28515625" defaultRowHeight="12.75"/>
  <cols>
    <col min="1" max="1" width="19.28515625" style="26"/>
    <col min="2" max="2" width="44.7109375" style="18" bestFit="1" customWidth="1"/>
    <col min="3" max="16384" width="19.28515625" style="18"/>
  </cols>
  <sheetData>
    <row r="1" spans="1:38" ht="21">
      <c r="A1" s="130" t="s">
        <v>1707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</row>
    <row r="2" spans="1:38">
      <c r="A2" s="24" t="s">
        <v>57</v>
      </c>
      <c r="B2" s="19" t="s">
        <v>85</v>
      </c>
      <c r="C2" s="21">
        <v>201904</v>
      </c>
      <c r="D2" s="21">
        <v>201905</v>
      </c>
      <c r="E2" s="21">
        <v>201906</v>
      </c>
      <c r="F2" s="21">
        <v>201907</v>
      </c>
      <c r="G2" s="21">
        <v>201908</v>
      </c>
      <c r="H2" s="21">
        <v>201909</v>
      </c>
      <c r="I2" s="21">
        <v>201910</v>
      </c>
      <c r="J2" s="21">
        <v>201911</v>
      </c>
      <c r="K2" s="21">
        <v>201912</v>
      </c>
      <c r="L2" s="21">
        <v>202001</v>
      </c>
      <c r="M2" s="21">
        <v>202002</v>
      </c>
      <c r="N2" s="21">
        <v>202003</v>
      </c>
      <c r="O2" s="21">
        <v>202004</v>
      </c>
      <c r="P2" s="21">
        <v>202005</v>
      </c>
      <c r="Q2" s="21">
        <v>202006</v>
      </c>
      <c r="R2" s="21">
        <v>202007</v>
      </c>
      <c r="S2" s="21">
        <v>202008</v>
      </c>
      <c r="T2" s="21">
        <v>202009</v>
      </c>
      <c r="U2" s="21">
        <v>202010</v>
      </c>
      <c r="V2" s="21">
        <v>202011</v>
      </c>
      <c r="W2" s="21">
        <v>202012</v>
      </c>
      <c r="X2" s="21">
        <v>202101</v>
      </c>
      <c r="Y2" s="21">
        <v>202102</v>
      </c>
      <c r="Z2" s="21">
        <v>202103</v>
      </c>
      <c r="AA2" s="21">
        <v>202104</v>
      </c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</row>
    <row r="3" spans="1:38" ht="15" customHeight="1">
      <c r="A3" s="26" t="s">
        <v>87</v>
      </c>
      <c r="B3" s="20" t="s">
        <v>36</v>
      </c>
      <c r="C3" s="31" t="s">
        <v>42</v>
      </c>
      <c r="D3" s="31" t="s">
        <v>42</v>
      </c>
      <c r="E3" s="31" t="s">
        <v>42</v>
      </c>
      <c r="F3" s="31" t="s">
        <v>42</v>
      </c>
      <c r="G3" s="31" t="s">
        <v>42</v>
      </c>
      <c r="H3" s="31" t="s">
        <v>42</v>
      </c>
      <c r="I3" s="31" t="s">
        <v>42</v>
      </c>
      <c r="J3" s="31" t="s">
        <v>42</v>
      </c>
      <c r="K3" s="31" t="s">
        <v>42</v>
      </c>
      <c r="L3" s="31" t="s">
        <v>42</v>
      </c>
      <c r="M3" s="31" t="s">
        <v>42</v>
      </c>
      <c r="N3" s="31" t="s">
        <v>42</v>
      </c>
      <c r="O3" s="31" t="s">
        <v>42</v>
      </c>
      <c r="P3" s="31" t="s">
        <v>42</v>
      </c>
      <c r="Q3" s="31" t="s">
        <v>42</v>
      </c>
      <c r="R3" s="31" t="s">
        <v>42</v>
      </c>
      <c r="S3" s="31" t="s">
        <v>42</v>
      </c>
      <c r="T3" s="31" t="s">
        <v>42</v>
      </c>
      <c r="U3" s="31" t="s">
        <v>42</v>
      </c>
      <c r="V3" s="31" t="s">
        <v>42</v>
      </c>
      <c r="W3" s="31" t="s">
        <v>42</v>
      </c>
      <c r="X3" s="31">
        <f>SUM(X4:X5)</f>
        <v>70</v>
      </c>
      <c r="Y3" s="20">
        <f t="shared" ref="Y3:AA3" si="0">SUM(Y4:Y5)</f>
        <v>2</v>
      </c>
      <c r="Z3" s="20" t="s">
        <v>42</v>
      </c>
      <c r="AA3" s="33">
        <f t="shared" si="0"/>
        <v>58</v>
      </c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</row>
    <row r="4" spans="1:38">
      <c r="A4" s="133" t="s">
        <v>134</v>
      </c>
      <c r="B4" s="15" t="s">
        <v>63</v>
      </c>
      <c r="C4" s="15" t="s">
        <v>42</v>
      </c>
      <c r="D4" s="33" t="s">
        <v>42</v>
      </c>
      <c r="E4" s="32" t="s">
        <v>42</v>
      </c>
      <c r="F4" s="30" t="s">
        <v>42</v>
      </c>
      <c r="G4" s="30" t="s">
        <v>42</v>
      </c>
      <c r="H4" s="30" t="s">
        <v>42</v>
      </c>
      <c r="I4" s="30" t="s">
        <v>42</v>
      </c>
      <c r="J4" s="30" t="s">
        <v>42</v>
      </c>
      <c r="K4" s="30" t="s">
        <v>42</v>
      </c>
      <c r="L4" s="30" t="s">
        <v>42</v>
      </c>
      <c r="M4" s="30" t="s">
        <v>42</v>
      </c>
      <c r="N4" s="30" t="s">
        <v>42</v>
      </c>
      <c r="O4" s="30" t="s">
        <v>42</v>
      </c>
      <c r="P4" s="30" t="s">
        <v>42</v>
      </c>
      <c r="Q4" s="30" t="s">
        <v>42</v>
      </c>
      <c r="R4" s="30" t="s">
        <v>42</v>
      </c>
      <c r="S4" s="15" t="s">
        <v>42</v>
      </c>
      <c r="T4" s="15" t="s">
        <v>42</v>
      </c>
      <c r="U4" s="15" t="s">
        <v>42</v>
      </c>
      <c r="V4" s="15" t="s">
        <v>42</v>
      </c>
      <c r="W4" s="15" t="s">
        <v>42</v>
      </c>
      <c r="X4" s="15">
        <v>70</v>
      </c>
      <c r="Y4" s="15" t="s">
        <v>42</v>
      </c>
      <c r="Z4" s="32" t="s">
        <v>42</v>
      </c>
      <c r="AA4" s="15">
        <v>58</v>
      </c>
    </row>
    <row r="5" spans="1:38">
      <c r="A5" s="134"/>
      <c r="B5" s="15" t="s">
        <v>86</v>
      </c>
      <c r="C5" s="15" t="s">
        <v>42</v>
      </c>
      <c r="D5" s="33" t="s">
        <v>42</v>
      </c>
      <c r="E5" s="15" t="s">
        <v>42</v>
      </c>
      <c r="F5" s="15" t="s">
        <v>42</v>
      </c>
      <c r="G5" s="15" t="s">
        <v>42</v>
      </c>
      <c r="H5" s="15" t="s">
        <v>42</v>
      </c>
      <c r="I5" s="15" t="s">
        <v>42</v>
      </c>
      <c r="J5" s="15" t="s">
        <v>42</v>
      </c>
      <c r="K5" s="15" t="s">
        <v>42</v>
      </c>
      <c r="L5" s="15" t="s">
        <v>42</v>
      </c>
      <c r="M5" s="15" t="s">
        <v>42</v>
      </c>
      <c r="N5" s="15" t="s">
        <v>42</v>
      </c>
      <c r="O5" s="15" t="s">
        <v>42</v>
      </c>
      <c r="P5" s="15" t="s">
        <v>42</v>
      </c>
      <c r="Q5" s="15" t="s">
        <v>42</v>
      </c>
      <c r="R5" s="15" t="s">
        <v>42</v>
      </c>
      <c r="S5" s="15" t="s">
        <v>42</v>
      </c>
      <c r="T5" s="15" t="s">
        <v>42</v>
      </c>
      <c r="U5" s="15" t="s">
        <v>42</v>
      </c>
      <c r="V5" s="15" t="s">
        <v>42</v>
      </c>
      <c r="W5" s="15" t="s">
        <v>42</v>
      </c>
      <c r="X5" s="15" t="s">
        <v>42</v>
      </c>
      <c r="Y5" s="15">
        <v>2</v>
      </c>
      <c r="Z5" s="32" t="s">
        <v>42</v>
      </c>
      <c r="AA5" s="15"/>
    </row>
    <row r="6" spans="1:38" ht="15" customHeight="1">
      <c r="A6" s="134"/>
      <c r="B6" s="19" t="s">
        <v>36</v>
      </c>
      <c r="C6" s="31" t="s">
        <v>42</v>
      </c>
      <c r="D6" s="31" t="s">
        <v>42</v>
      </c>
      <c r="E6" s="31" t="s">
        <v>42</v>
      </c>
      <c r="F6" s="31" t="s">
        <v>42</v>
      </c>
      <c r="G6" s="31" t="s">
        <v>42</v>
      </c>
      <c r="H6" s="31" t="s">
        <v>42</v>
      </c>
      <c r="I6" s="31" t="s">
        <v>42</v>
      </c>
      <c r="J6" s="31" t="s">
        <v>42</v>
      </c>
      <c r="K6" s="31" t="s">
        <v>42</v>
      </c>
      <c r="L6" s="31" t="s">
        <v>42</v>
      </c>
      <c r="M6" s="31" t="s">
        <v>42</v>
      </c>
      <c r="N6" s="31" t="s">
        <v>42</v>
      </c>
      <c r="O6" s="31" t="s">
        <v>42</v>
      </c>
      <c r="P6" s="31" t="s">
        <v>42</v>
      </c>
      <c r="Q6" s="31" t="s">
        <v>42</v>
      </c>
      <c r="R6" s="31" t="s">
        <v>42</v>
      </c>
      <c r="S6" s="31" t="s">
        <v>42</v>
      </c>
      <c r="T6" s="31" t="s">
        <v>42</v>
      </c>
      <c r="U6" s="31" t="s">
        <v>42</v>
      </c>
      <c r="V6" s="31" t="s">
        <v>42</v>
      </c>
      <c r="W6" s="31" t="s">
        <v>42</v>
      </c>
      <c r="X6" s="31" t="s">
        <v>42</v>
      </c>
      <c r="Y6" s="31" t="s">
        <v>42</v>
      </c>
      <c r="Z6" s="31">
        <f t="shared" ref="Z6:AA6" si="1">SUM(Z7:Z8)</f>
        <v>290</v>
      </c>
      <c r="AA6" s="33">
        <f t="shared" si="1"/>
        <v>249</v>
      </c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</row>
    <row r="7" spans="1:38">
      <c r="A7" s="134"/>
      <c r="B7" s="15" t="s">
        <v>62</v>
      </c>
      <c r="C7" s="15" t="s">
        <v>42</v>
      </c>
      <c r="D7" s="33" t="s">
        <v>42</v>
      </c>
      <c r="E7" s="33" t="s">
        <v>42</v>
      </c>
      <c r="F7" s="33" t="s">
        <v>42</v>
      </c>
      <c r="G7" s="33" t="s">
        <v>42</v>
      </c>
      <c r="H7" s="33" t="s">
        <v>42</v>
      </c>
      <c r="I7" s="15">
        <v>0</v>
      </c>
      <c r="J7" s="15">
        <v>0</v>
      </c>
      <c r="K7" s="15">
        <v>0</v>
      </c>
      <c r="L7" s="15">
        <v>0</v>
      </c>
      <c r="M7" s="15">
        <v>0</v>
      </c>
      <c r="N7" s="15">
        <v>0</v>
      </c>
      <c r="O7" s="15">
        <v>0</v>
      </c>
      <c r="P7" s="15" t="s">
        <v>42</v>
      </c>
      <c r="Q7" s="15" t="s">
        <v>42</v>
      </c>
      <c r="R7" s="15" t="s">
        <v>42</v>
      </c>
      <c r="S7" s="15" t="s">
        <v>42</v>
      </c>
      <c r="T7" s="15" t="s">
        <v>42</v>
      </c>
      <c r="U7" s="15" t="s">
        <v>42</v>
      </c>
      <c r="V7" s="15" t="s">
        <v>42</v>
      </c>
      <c r="W7" s="15" t="s">
        <v>42</v>
      </c>
      <c r="X7" s="15" t="s">
        <v>42</v>
      </c>
      <c r="Y7" s="15" t="s">
        <v>42</v>
      </c>
      <c r="Z7" s="15">
        <v>290</v>
      </c>
      <c r="AA7" s="15">
        <v>230</v>
      </c>
    </row>
    <row r="8" spans="1:38">
      <c r="A8" s="135"/>
      <c r="B8" s="15" t="s">
        <v>83</v>
      </c>
      <c r="C8" s="15" t="s">
        <v>42</v>
      </c>
      <c r="D8" s="33" t="s">
        <v>42</v>
      </c>
      <c r="E8" s="33" t="s">
        <v>42</v>
      </c>
      <c r="F8" s="33" t="s">
        <v>42</v>
      </c>
      <c r="G8" s="33" t="s">
        <v>42</v>
      </c>
      <c r="H8" s="33" t="s">
        <v>42</v>
      </c>
      <c r="I8" s="33" t="s">
        <v>42</v>
      </c>
      <c r="J8" s="15" t="s">
        <v>42</v>
      </c>
      <c r="K8" s="15" t="s">
        <v>42</v>
      </c>
      <c r="L8" s="15" t="s">
        <v>42</v>
      </c>
      <c r="M8" s="15" t="s">
        <v>42</v>
      </c>
      <c r="N8" s="15" t="s">
        <v>42</v>
      </c>
      <c r="O8" s="15" t="s">
        <v>42</v>
      </c>
      <c r="P8" s="15" t="s">
        <v>42</v>
      </c>
      <c r="Q8" s="15" t="s">
        <v>42</v>
      </c>
      <c r="R8" s="15" t="s">
        <v>42</v>
      </c>
      <c r="S8" s="15" t="s">
        <v>42</v>
      </c>
      <c r="T8" s="15"/>
      <c r="U8" s="15" t="s">
        <v>42</v>
      </c>
      <c r="V8" s="15" t="s">
        <v>42</v>
      </c>
      <c r="W8" s="15" t="s">
        <v>42</v>
      </c>
      <c r="X8" s="15" t="s">
        <v>42</v>
      </c>
      <c r="Y8" s="15" t="s">
        <v>42</v>
      </c>
      <c r="Z8" s="15" t="s">
        <v>42</v>
      </c>
      <c r="AA8" s="15">
        <v>19</v>
      </c>
    </row>
    <row r="12" spans="1:38">
      <c r="A12" s="24" t="s">
        <v>57</v>
      </c>
      <c r="B12" s="19" t="s">
        <v>85</v>
      </c>
      <c r="C12" s="21">
        <v>201904</v>
      </c>
      <c r="D12" s="21">
        <v>201905</v>
      </c>
      <c r="E12" s="21">
        <v>201906</v>
      </c>
      <c r="F12" s="21">
        <v>201907</v>
      </c>
      <c r="G12" s="21">
        <v>201908</v>
      </c>
      <c r="H12" s="21">
        <v>201909</v>
      </c>
      <c r="I12" s="21">
        <v>201910</v>
      </c>
      <c r="J12" s="21">
        <v>201911</v>
      </c>
      <c r="K12" s="21">
        <v>201912</v>
      </c>
      <c r="L12" s="21">
        <v>202001</v>
      </c>
      <c r="M12" s="21">
        <v>202002</v>
      </c>
      <c r="N12" s="21">
        <v>202003</v>
      </c>
      <c r="O12" s="21">
        <v>202004</v>
      </c>
      <c r="P12" s="21">
        <v>202005</v>
      </c>
      <c r="Q12" s="21">
        <v>202006</v>
      </c>
      <c r="R12" s="21">
        <v>202007</v>
      </c>
      <c r="S12" s="21">
        <v>202008</v>
      </c>
      <c r="T12" s="21">
        <v>202009</v>
      </c>
      <c r="U12" s="21">
        <v>202010</v>
      </c>
      <c r="V12" s="21">
        <v>202011</v>
      </c>
      <c r="W12" s="21">
        <v>202012</v>
      </c>
      <c r="X12" s="21">
        <v>202101</v>
      </c>
      <c r="Y12" s="21">
        <v>202102</v>
      </c>
      <c r="Z12" s="21">
        <v>202103</v>
      </c>
      <c r="AA12" s="21">
        <v>202104</v>
      </c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</row>
    <row r="13" spans="1:38" ht="15" customHeight="1">
      <c r="A13" s="26" t="s">
        <v>87</v>
      </c>
      <c r="B13" s="20" t="s">
        <v>84</v>
      </c>
      <c r="C13" s="31" t="s">
        <v>42</v>
      </c>
      <c r="D13" s="20" t="s">
        <v>42</v>
      </c>
      <c r="E13" s="20" t="s">
        <v>42</v>
      </c>
      <c r="F13" s="20" t="s">
        <v>42</v>
      </c>
      <c r="G13" s="20" t="s">
        <v>42</v>
      </c>
      <c r="H13" s="20" t="s">
        <v>42</v>
      </c>
      <c r="I13" s="20" t="s">
        <v>42</v>
      </c>
      <c r="J13" s="20">
        <f t="shared" ref="J13" si="2">SUM(J14:J15)</f>
        <v>0</v>
      </c>
      <c r="K13" s="20">
        <f t="shared" ref="K13:L13" si="3">SUM(K14:K15)</f>
        <v>0</v>
      </c>
      <c r="L13" s="20">
        <f t="shared" si="3"/>
        <v>0</v>
      </c>
      <c r="M13" s="20">
        <f t="shared" ref="M13" si="4">SUM(M14:M15)</f>
        <v>0</v>
      </c>
      <c r="N13" s="20">
        <f t="shared" ref="N13:O13" si="5">SUM(N14:N15)</f>
        <v>0</v>
      </c>
      <c r="O13" s="20">
        <f t="shared" si="5"/>
        <v>0</v>
      </c>
      <c r="P13" s="20">
        <f t="shared" ref="P13" si="6">SUM(P14:P15)</f>
        <v>0</v>
      </c>
      <c r="Q13" s="20">
        <f t="shared" ref="Q13:R13" si="7">SUM(Q14:Q15)</f>
        <v>0</v>
      </c>
      <c r="R13" s="20">
        <f t="shared" si="7"/>
        <v>0</v>
      </c>
      <c r="S13" s="20" t="s">
        <v>42</v>
      </c>
      <c r="T13" s="20" t="s">
        <v>42</v>
      </c>
      <c r="U13" s="20" t="s">
        <v>42</v>
      </c>
      <c r="V13" s="20" t="s">
        <v>42</v>
      </c>
      <c r="W13" s="20" t="s">
        <v>42</v>
      </c>
      <c r="X13" s="31">
        <f t="shared" ref="X13" si="8">SUM(X14:X15)</f>
        <v>70</v>
      </c>
      <c r="Y13" s="31">
        <f t="shared" ref="Y13" si="9">SUM(Y14:Y15)</f>
        <v>272</v>
      </c>
      <c r="Z13" s="20" t="s">
        <v>42</v>
      </c>
      <c r="AA13" s="20">
        <f t="shared" ref="AA13" si="10">SUM(AA14:AA15)</f>
        <v>111</v>
      </c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</row>
    <row r="14" spans="1:38">
      <c r="A14" s="133" t="s">
        <v>134</v>
      </c>
      <c r="B14" s="15" t="s">
        <v>64</v>
      </c>
      <c r="C14" s="15" t="s">
        <v>42</v>
      </c>
      <c r="D14" s="15" t="s">
        <v>42</v>
      </c>
      <c r="E14" s="15" t="s">
        <v>42</v>
      </c>
      <c r="F14" s="15" t="s">
        <v>42</v>
      </c>
      <c r="G14" s="15" t="s">
        <v>42</v>
      </c>
      <c r="H14" s="15" t="s">
        <v>42</v>
      </c>
      <c r="I14" s="15" t="s">
        <v>42</v>
      </c>
      <c r="J14" s="15" t="s">
        <v>42</v>
      </c>
      <c r="K14" s="15" t="s">
        <v>42</v>
      </c>
      <c r="L14" s="15" t="s">
        <v>42</v>
      </c>
      <c r="M14" s="15" t="s">
        <v>42</v>
      </c>
      <c r="N14" s="15" t="s">
        <v>42</v>
      </c>
      <c r="O14" s="15" t="s">
        <v>42</v>
      </c>
      <c r="P14" s="15" t="s">
        <v>42</v>
      </c>
      <c r="Q14" s="15" t="s">
        <v>42</v>
      </c>
      <c r="R14" s="15" t="s">
        <v>42</v>
      </c>
      <c r="S14" s="15" t="s">
        <v>42</v>
      </c>
      <c r="T14" s="15" t="s">
        <v>42</v>
      </c>
      <c r="U14" s="15" t="s">
        <v>42</v>
      </c>
      <c r="V14" s="15" t="s">
        <v>42</v>
      </c>
      <c r="W14" s="15" t="s">
        <v>42</v>
      </c>
      <c r="X14" s="15">
        <v>70</v>
      </c>
      <c r="Y14" s="15">
        <v>250</v>
      </c>
      <c r="Z14" s="15" t="s">
        <v>42</v>
      </c>
      <c r="AA14" s="15">
        <v>109</v>
      </c>
    </row>
    <row r="15" spans="1:38">
      <c r="A15" s="134"/>
      <c r="B15" s="15" t="s">
        <v>74</v>
      </c>
      <c r="C15" s="15" t="s">
        <v>42</v>
      </c>
      <c r="D15" s="15" t="s">
        <v>42</v>
      </c>
      <c r="E15" s="15" t="s">
        <v>42</v>
      </c>
      <c r="F15" s="15" t="s">
        <v>42</v>
      </c>
      <c r="G15" s="15" t="s">
        <v>42</v>
      </c>
      <c r="H15" s="15" t="s">
        <v>42</v>
      </c>
      <c r="I15" s="15" t="s">
        <v>42</v>
      </c>
      <c r="J15" s="15" t="s">
        <v>42</v>
      </c>
      <c r="K15" s="15" t="s">
        <v>42</v>
      </c>
      <c r="L15" s="15" t="s">
        <v>42</v>
      </c>
      <c r="M15" s="15" t="s">
        <v>42</v>
      </c>
      <c r="N15" s="15" t="s">
        <v>42</v>
      </c>
      <c r="O15" s="15" t="s">
        <v>42</v>
      </c>
      <c r="P15" s="15" t="s">
        <v>42</v>
      </c>
      <c r="Q15" s="15" t="s">
        <v>42</v>
      </c>
      <c r="R15" s="15" t="s">
        <v>42</v>
      </c>
      <c r="S15" s="15" t="s">
        <v>42</v>
      </c>
      <c r="T15" s="15" t="s">
        <v>42</v>
      </c>
      <c r="U15" s="15" t="s">
        <v>42</v>
      </c>
      <c r="V15" s="15" t="s">
        <v>42</v>
      </c>
      <c r="W15" s="15" t="s">
        <v>42</v>
      </c>
      <c r="X15" s="15" t="s">
        <v>42</v>
      </c>
      <c r="Y15" s="15">
        <v>22</v>
      </c>
      <c r="Z15" s="15" t="s">
        <v>42</v>
      </c>
      <c r="AA15" s="15">
        <v>2</v>
      </c>
    </row>
    <row r="16" spans="1:38" ht="16.5" customHeight="1">
      <c r="A16" s="35"/>
      <c r="B16" s="20" t="s">
        <v>84</v>
      </c>
      <c r="C16" s="31">
        <f>SUM(C17:C18)</f>
        <v>49</v>
      </c>
      <c r="D16" s="20">
        <f t="shared" ref="D16:AA16" si="11">SUM(D17:D18)</f>
        <v>33</v>
      </c>
      <c r="E16" s="20">
        <f t="shared" si="11"/>
        <v>56</v>
      </c>
      <c r="F16" s="20">
        <f t="shared" si="11"/>
        <v>74</v>
      </c>
      <c r="G16" s="20">
        <f t="shared" si="11"/>
        <v>73</v>
      </c>
      <c r="H16" s="31">
        <f t="shared" si="11"/>
        <v>114</v>
      </c>
      <c r="I16" s="20">
        <f t="shared" si="11"/>
        <v>46</v>
      </c>
      <c r="J16" s="20">
        <f t="shared" si="11"/>
        <v>39</v>
      </c>
      <c r="K16" s="31">
        <f t="shared" si="11"/>
        <v>138</v>
      </c>
      <c r="L16" s="20">
        <f t="shared" si="11"/>
        <v>19</v>
      </c>
      <c r="M16" s="20">
        <f t="shared" si="11"/>
        <v>84</v>
      </c>
      <c r="N16" s="20">
        <f t="shared" si="11"/>
        <v>74</v>
      </c>
      <c r="O16" s="20">
        <f t="shared" si="11"/>
        <v>34</v>
      </c>
      <c r="P16" s="20">
        <f t="shared" si="11"/>
        <v>83</v>
      </c>
      <c r="Q16" s="20">
        <f t="shared" si="11"/>
        <v>93</v>
      </c>
      <c r="R16" s="20">
        <f t="shared" si="11"/>
        <v>95</v>
      </c>
      <c r="S16" s="31">
        <f t="shared" si="11"/>
        <v>136</v>
      </c>
      <c r="T16" s="20">
        <f t="shared" si="11"/>
        <v>53</v>
      </c>
      <c r="U16" s="20">
        <f t="shared" si="11"/>
        <v>67</v>
      </c>
      <c r="V16" s="20">
        <f t="shared" si="11"/>
        <v>109</v>
      </c>
      <c r="W16" s="20">
        <f t="shared" si="11"/>
        <v>79</v>
      </c>
      <c r="X16" s="20">
        <f t="shared" si="11"/>
        <v>195</v>
      </c>
      <c r="Y16" s="20" t="s">
        <v>42</v>
      </c>
      <c r="Z16" s="20">
        <f t="shared" si="11"/>
        <v>100</v>
      </c>
      <c r="AA16" s="20">
        <f t="shared" si="11"/>
        <v>158</v>
      </c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</row>
    <row r="17" spans="1:38">
      <c r="A17" s="136" t="s">
        <v>88</v>
      </c>
      <c r="B17" s="15" t="s">
        <v>65</v>
      </c>
      <c r="C17" s="15">
        <v>44</v>
      </c>
      <c r="D17" s="15">
        <v>27</v>
      </c>
      <c r="E17" s="15">
        <v>52</v>
      </c>
      <c r="F17" s="15">
        <v>63</v>
      </c>
      <c r="G17" s="15">
        <v>73</v>
      </c>
      <c r="H17" s="15">
        <v>108</v>
      </c>
      <c r="I17" s="15">
        <v>41</v>
      </c>
      <c r="J17" s="15">
        <v>36</v>
      </c>
      <c r="K17" s="15">
        <v>131</v>
      </c>
      <c r="L17" s="15">
        <v>19</v>
      </c>
      <c r="M17" s="15">
        <v>75</v>
      </c>
      <c r="N17" s="15">
        <v>68</v>
      </c>
      <c r="O17" s="15">
        <v>23</v>
      </c>
      <c r="P17" s="15">
        <v>74</v>
      </c>
      <c r="Q17" s="15">
        <v>83</v>
      </c>
      <c r="R17" s="15">
        <v>83</v>
      </c>
      <c r="S17" s="15">
        <v>102</v>
      </c>
      <c r="T17" s="15">
        <v>45</v>
      </c>
      <c r="U17" s="15">
        <v>43</v>
      </c>
      <c r="V17" s="15">
        <v>85</v>
      </c>
      <c r="W17" s="15">
        <v>37</v>
      </c>
      <c r="X17" s="15">
        <v>187</v>
      </c>
      <c r="Y17" s="15" t="s">
        <v>42</v>
      </c>
      <c r="Z17" s="15">
        <v>100</v>
      </c>
      <c r="AA17" s="15">
        <v>102</v>
      </c>
    </row>
    <row r="18" spans="1:38">
      <c r="A18" s="136"/>
      <c r="B18" s="15" t="s">
        <v>67</v>
      </c>
      <c r="C18" s="15">
        <v>5</v>
      </c>
      <c r="D18" s="15">
        <v>6</v>
      </c>
      <c r="E18" s="15">
        <v>4</v>
      </c>
      <c r="F18" s="15">
        <v>11</v>
      </c>
      <c r="G18" s="15">
        <v>0</v>
      </c>
      <c r="H18" s="15">
        <v>6</v>
      </c>
      <c r="I18" s="15">
        <v>5</v>
      </c>
      <c r="J18" s="15">
        <v>3</v>
      </c>
      <c r="K18" s="15">
        <v>7</v>
      </c>
      <c r="L18" s="15">
        <v>0</v>
      </c>
      <c r="M18" s="15">
        <v>9</v>
      </c>
      <c r="N18" s="15">
        <v>6</v>
      </c>
      <c r="O18" s="15">
        <v>11</v>
      </c>
      <c r="P18" s="15">
        <v>9</v>
      </c>
      <c r="Q18" s="15">
        <v>10</v>
      </c>
      <c r="R18" s="15">
        <v>12</v>
      </c>
      <c r="S18" s="15">
        <v>34</v>
      </c>
      <c r="T18" s="15">
        <v>8</v>
      </c>
      <c r="U18" s="15">
        <v>24</v>
      </c>
      <c r="V18" s="15">
        <v>24</v>
      </c>
      <c r="W18" s="15">
        <v>42</v>
      </c>
      <c r="X18" s="15">
        <v>8</v>
      </c>
      <c r="Y18" s="15" t="s">
        <v>42</v>
      </c>
      <c r="Z18" s="15" t="s">
        <v>42</v>
      </c>
      <c r="AA18" s="15">
        <v>56</v>
      </c>
    </row>
    <row r="22" spans="1:38">
      <c r="A22" s="24" t="s">
        <v>57</v>
      </c>
      <c r="B22" s="19" t="s">
        <v>85</v>
      </c>
      <c r="C22" s="21">
        <v>201904</v>
      </c>
      <c r="D22" s="21">
        <v>201905</v>
      </c>
      <c r="E22" s="21">
        <v>201906</v>
      </c>
      <c r="F22" s="21">
        <v>201907</v>
      </c>
      <c r="G22" s="21">
        <v>201908</v>
      </c>
      <c r="H22" s="21">
        <v>201909</v>
      </c>
      <c r="I22" s="21">
        <v>201910</v>
      </c>
      <c r="J22" s="21">
        <v>201911</v>
      </c>
      <c r="K22" s="21">
        <v>201912</v>
      </c>
      <c r="L22" s="21">
        <v>202001</v>
      </c>
      <c r="M22" s="21">
        <v>202002</v>
      </c>
      <c r="N22" s="21">
        <v>202003</v>
      </c>
      <c r="O22" s="21">
        <v>202004</v>
      </c>
      <c r="P22" s="21">
        <v>202005</v>
      </c>
      <c r="Q22" s="21">
        <v>202006</v>
      </c>
      <c r="R22" s="21">
        <v>202007</v>
      </c>
      <c r="S22" s="21">
        <v>202008</v>
      </c>
      <c r="T22" s="21">
        <v>202009</v>
      </c>
      <c r="U22" s="21">
        <v>202010</v>
      </c>
      <c r="V22" s="21">
        <v>202011</v>
      </c>
      <c r="W22" s="21">
        <v>202012</v>
      </c>
      <c r="X22" s="21">
        <v>202101</v>
      </c>
      <c r="Y22" s="21">
        <v>202102</v>
      </c>
      <c r="Z22" s="21">
        <v>202103</v>
      </c>
      <c r="AA22" s="21">
        <v>202104</v>
      </c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</row>
    <row r="23" spans="1:38" ht="15" customHeight="1">
      <c r="A23" s="26" t="s">
        <v>87</v>
      </c>
      <c r="B23" s="20" t="s">
        <v>36</v>
      </c>
      <c r="C23" s="31">
        <f>SUM(C24:C25)</f>
        <v>5</v>
      </c>
      <c r="D23" s="20">
        <f>SUM(D24:D25)</f>
        <v>3</v>
      </c>
      <c r="E23" s="20">
        <f t="shared" ref="E23:G23" si="12">SUM(E24:E25)</f>
        <v>5</v>
      </c>
      <c r="F23" s="20">
        <f t="shared" si="12"/>
        <v>14</v>
      </c>
      <c r="G23" s="20">
        <f t="shared" si="12"/>
        <v>18</v>
      </c>
      <c r="H23" s="20">
        <f t="shared" ref="H23" si="13">SUM(H24:H25)</f>
        <v>21</v>
      </c>
      <c r="I23" s="20">
        <f t="shared" ref="I23" si="14">SUM(I24:I25)</f>
        <v>-4</v>
      </c>
      <c r="J23" s="20">
        <f t="shared" ref="J23:K23" si="15">SUM(J24:J25)</f>
        <v>10</v>
      </c>
      <c r="K23" s="20">
        <f t="shared" si="15"/>
        <v>8</v>
      </c>
      <c r="L23" s="20">
        <f t="shared" ref="L23" si="16">SUM(L24:L25)</f>
        <v>3</v>
      </c>
      <c r="M23" s="20">
        <f t="shared" ref="M23" si="17">SUM(M24:M25)</f>
        <v>13</v>
      </c>
      <c r="N23" s="20">
        <f t="shared" ref="N23:O23" si="18">SUM(N24:N25)</f>
        <v>6</v>
      </c>
      <c r="O23" s="20">
        <f t="shared" si="18"/>
        <v>12</v>
      </c>
      <c r="P23" s="20">
        <f t="shared" ref="P23" si="19">SUM(P24:P25)</f>
        <v>12</v>
      </c>
      <c r="Q23" s="20">
        <f t="shared" ref="Q23" si="20">SUM(Q24:Q25)</f>
        <v>16</v>
      </c>
      <c r="R23" s="20">
        <f t="shared" ref="R23:S23" si="21">SUM(R24:R25)</f>
        <v>26</v>
      </c>
      <c r="S23" s="20">
        <f t="shared" si="21"/>
        <v>-1</v>
      </c>
      <c r="T23" s="20">
        <f t="shared" ref="T23" si="22">SUM(T24:T25)</f>
        <v>23</v>
      </c>
      <c r="U23" s="20">
        <f t="shared" ref="U23" si="23">SUM(U24:U25)</f>
        <v>2</v>
      </c>
      <c r="V23" s="20">
        <f t="shared" ref="V23:W23" si="24">SUM(V24:V25)</f>
        <v>15</v>
      </c>
      <c r="W23" s="20">
        <f t="shared" si="24"/>
        <v>26</v>
      </c>
      <c r="X23" s="20">
        <f t="shared" ref="X23" si="25">SUM(X24:X25)</f>
        <v>52</v>
      </c>
      <c r="Y23" s="20">
        <f t="shared" ref="Y23" si="26">SUM(Y24:Y25)</f>
        <v>13</v>
      </c>
      <c r="Z23" s="20">
        <f t="shared" ref="Z23:AA23" si="27">SUM(Z24:Z25)</f>
        <v>26</v>
      </c>
      <c r="AA23" s="20">
        <f t="shared" si="27"/>
        <v>26</v>
      </c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</row>
    <row r="24" spans="1:38">
      <c r="A24" s="133" t="s">
        <v>88</v>
      </c>
      <c r="B24" s="15" t="s">
        <v>70</v>
      </c>
      <c r="C24" s="15">
        <v>5</v>
      </c>
      <c r="D24" s="15">
        <v>3</v>
      </c>
      <c r="E24" s="15">
        <v>5</v>
      </c>
      <c r="F24" s="15">
        <v>12</v>
      </c>
      <c r="G24" s="15">
        <v>11</v>
      </c>
      <c r="H24" s="15">
        <v>16</v>
      </c>
      <c r="I24" s="15">
        <v>-4</v>
      </c>
      <c r="J24" s="15">
        <v>9</v>
      </c>
      <c r="K24" s="15">
        <v>6</v>
      </c>
      <c r="L24" s="15">
        <v>3</v>
      </c>
      <c r="M24" s="15">
        <v>12</v>
      </c>
      <c r="N24" s="15">
        <v>6</v>
      </c>
      <c r="O24" s="15">
        <v>6</v>
      </c>
      <c r="P24" s="15">
        <v>8</v>
      </c>
      <c r="Q24" s="15">
        <v>13</v>
      </c>
      <c r="R24" s="15">
        <v>26</v>
      </c>
      <c r="S24" s="15">
        <v>-4</v>
      </c>
      <c r="T24" s="15">
        <v>23</v>
      </c>
      <c r="U24" s="15" t="s">
        <v>42</v>
      </c>
      <c r="V24" s="15">
        <v>8</v>
      </c>
      <c r="W24" s="15">
        <v>10</v>
      </c>
      <c r="X24" s="15">
        <v>17</v>
      </c>
      <c r="Y24" s="15">
        <v>9</v>
      </c>
      <c r="Z24" s="15">
        <v>17</v>
      </c>
      <c r="AA24" s="15">
        <v>18</v>
      </c>
    </row>
    <row r="25" spans="1:38">
      <c r="A25" s="134"/>
      <c r="B25" s="15" t="s">
        <v>72</v>
      </c>
      <c r="C25" s="15" t="s">
        <v>42</v>
      </c>
      <c r="D25" s="15" t="s">
        <v>42</v>
      </c>
      <c r="E25" s="15" t="s">
        <v>42</v>
      </c>
      <c r="F25" s="15">
        <v>2</v>
      </c>
      <c r="G25" s="15">
        <v>7</v>
      </c>
      <c r="H25" s="15">
        <v>5</v>
      </c>
      <c r="I25" s="15" t="s">
        <v>42</v>
      </c>
      <c r="J25" s="15">
        <v>1</v>
      </c>
      <c r="K25" s="15">
        <v>2</v>
      </c>
      <c r="L25" s="15" t="s">
        <v>42</v>
      </c>
      <c r="M25" s="15">
        <v>1</v>
      </c>
      <c r="N25" s="15" t="s">
        <v>42</v>
      </c>
      <c r="O25" s="15">
        <v>6</v>
      </c>
      <c r="P25" s="15">
        <v>4</v>
      </c>
      <c r="Q25" s="15">
        <v>3</v>
      </c>
      <c r="R25" s="15" t="s">
        <v>42</v>
      </c>
      <c r="S25" s="15">
        <v>3</v>
      </c>
      <c r="T25" s="15" t="s">
        <v>42</v>
      </c>
      <c r="U25" s="15">
        <v>2</v>
      </c>
      <c r="V25" s="15">
        <v>7</v>
      </c>
      <c r="W25" s="15">
        <v>16</v>
      </c>
      <c r="X25" s="15">
        <v>35</v>
      </c>
      <c r="Y25" s="15">
        <v>4</v>
      </c>
      <c r="Z25" s="15">
        <v>9</v>
      </c>
      <c r="AA25" s="15">
        <v>8</v>
      </c>
    </row>
    <row r="26" spans="1:38" ht="15" customHeight="1">
      <c r="A26" s="134"/>
      <c r="B26" s="20" t="s">
        <v>36</v>
      </c>
      <c r="C26" s="31" t="s">
        <v>42</v>
      </c>
      <c r="D26" s="20" t="s">
        <v>42</v>
      </c>
      <c r="E26" s="20" t="s">
        <v>42</v>
      </c>
      <c r="F26" s="20" t="s">
        <v>42</v>
      </c>
      <c r="G26" s="20" t="s">
        <v>42</v>
      </c>
      <c r="H26" s="20" t="s">
        <v>42</v>
      </c>
      <c r="I26" s="20" t="s">
        <v>42</v>
      </c>
      <c r="J26" s="20" t="s">
        <v>42</v>
      </c>
      <c r="K26" s="20" t="s">
        <v>42</v>
      </c>
      <c r="L26" s="20" t="s">
        <v>42</v>
      </c>
      <c r="M26" s="20" t="s">
        <v>42</v>
      </c>
      <c r="N26" s="20" t="s">
        <v>42</v>
      </c>
      <c r="O26" s="20" t="s">
        <v>42</v>
      </c>
      <c r="P26" s="20" t="s">
        <v>42</v>
      </c>
      <c r="Q26" s="20" t="s">
        <v>42</v>
      </c>
      <c r="R26" s="20" t="s">
        <v>42</v>
      </c>
      <c r="S26" s="20" t="s">
        <v>42</v>
      </c>
      <c r="T26" s="20" t="s">
        <v>42</v>
      </c>
      <c r="U26" s="20" t="s">
        <v>42</v>
      </c>
      <c r="V26" s="20" t="s">
        <v>42</v>
      </c>
      <c r="W26" s="20" t="s">
        <v>42</v>
      </c>
      <c r="X26" s="31">
        <f t="shared" ref="X26:Z26" si="28">SUM(X27)</f>
        <v>10</v>
      </c>
      <c r="Y26" s="20">
        <f t="shared" si="28"/>
        <v>4</v>
      </c>
      <c r="Z26" s="20">
        <f t="shared" si="28"/>
        <v>4</v>
      </c>
      <c r="AA26" s="20" t="s">
        <v>42</v>
      </c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</row>
    <row r="27" spans="1:38">
      <c r="A27" s="134"/>
      <c r="B27" s="15" t="s">
        <v>71</v>
      </c>
      <c r="C27" s="15" t="s">
        <v>42</v>
      </c>
      <c r="D27" s="15" t="s">
        <v>42</v>
      </c>
      <c r="E27" s="15" t="s">
        <v>42</v>
      </c>
      <c r="F27" s="15" t="s">
        <v>42</v>
      </c>
      <c r="G27" s="15" t="s">
        <v>42</v>
      </c>
      <c r="H27" s="15" t="s">
        <v>42</v>
      </c>
      <c r="I27" s="15" t="s">
        <v>42</v>
      </c>
      <c r="J27" s="15" t="s">
        <v>42</v>
      </c>
      <c r="K27" s="15" t="s">
        <v>42</v>
      </c>
      <c r="L27" s="15" t="s">
        <v>42</v>
      </c>
      <c r="M27" s="15" t="s">
        <v>42</v>
      </c>
      <c r="N27" s="15" t="s">
        <v>42</v>
      </c>
      <c r="O27" s="15" t="s">
        <v>42</v>
      </c>
      <c r="P27" s="15" t="s">
        <v>42</v>
      </c>
      <c r="Q27" s="15" t="s">
        <v>42</v>
      </c>
      <c r="R27" s="15" t="s">
        <v>42</v>
      </c>
      <c r="S27" s="15" t="s">
        <v>42</v>
      </c>
      <c r="T27" s="15" t="s">
        <v>42</v>
      </c>
      <c r="U27" s="15" t="s">
        <v>42</v>
      </c>
      <c r="V27" s="15" t="s">
        <v>42</v>
      </c>
      <c r="W27" s="15" t="s">
        <v>42</v>
      </c>
      <c r="X27" s="15">
        <v>10</v>
      </c>
      <c r="Y27" s="15">
        <v>4</v>
      </c>
      <c r="Z27" s="15">
        <v>4</v>
      </c>
      <c r="AA27" s="15" t="s">
        <v>42</v>
      </c>
    </row>
    <row r="28" spans="1:38" ht="15" customHeight="1">
      <c r="A28" s="134"/>
      <c r="B28" s="20" t="s">
        <v>36</v>
      </c>
      <c r="C28" s="31" t="s">
        <v>42</v>
      </c>
      <c r="D28" s="20" t="s">
        <v>42</v>
      </c>
      <c r="E28" s="20" t="s">
        <v>42</v>
      </c>
      <c r="F28" s="20" t="s">
        <v>42</v>
      </c>
      <c r="G28" s="20" t="s">
        <v>42</v>
      </c>
      <c r="H28" s="20" t="s">
        <v>42</v>
      </c>
      <c r="I28" s="20" t="s">
        <v>42</v>
      </c>
      <c r="J28" s="20" t="s">
        <v>42</v>
      </c>
      <c r="K28" s="20">
        <f t="shared" ref="K28:Z28" si="29">SUM(K29)</f>
        <v>1</v>
      </c>
      <c r="L28" s="20">
        <f t="shared" si="29"/>
        <v>4</v>
      </c>
      <c r="M28" s="20" t="s">
        <v>42</v>
      </c>
      <c r="N28" s="20" t="s">
        <v>42</v>
      </c>
      <c r="O28" s="20">
        <f t="shared" si="29"/>
        <v>8</v>
      </c>
      <c r="P28" s="20" t="s">
        <v>42</v>
      </c>
      <c r="Q28" s="20" t="s">
        <v>42</v>
      </c>
      <c r="R28" s="20">
        <f t="shared" si="29"/>
        <v>4</v>
      </c>
      <c r="S28" s="20" t="s">
        <v>42</v>
      </c>
      <c r="T28" s="20" t="s">
        <v>42</v>
      </c>
      <c r="U28" s="20" t="s">
        <v>42</v>
      </c>
      <c r="V28" s="20">
        <f t="shared" si="29"/>
        <v>6</v>
      </c>
      <c r="W28" s="20">
        <f t="shared" si="29"/>
        <v>3</v>
      </c>
      <c r="X28" s="31">
        <f t="shared" si="29"/>
        <v>17</v>
      </c>
      <c r="Y28" s="20">
        <f t="shared" si="29"/>
        <v>6</v>
      </c>
      <c r="Z28" s="20">
        <f t="shared" si="29"/>
        <v>2</v>
      </c>
      <c r="AA28" s="20" t="s">
        <v>42</v>
      </c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</row>
    <row r="29" spans="1:38">
      <c r="A29" s="135"/>
      <c r="B29" s="15" t="s">
        <v>75</v>
      </c>
      <c r="C29" s="15"/>
      <c r="D29" s="15" t="s">
        <v>42</v>
      </c>
      <c r="E29" s="15" t="s">
        <v>42</v>
      </c>
      <c r="F29" s="15" t="s">
        <v>42</v>
      </c>
      <c r="G29" s="15" t="s">
        <v>42</v>
      </c>
      <c r="H29" s="15" t="s">
        <v>42</v>
      </c>
      <c r="I29" s="15" t="s">
        <v>42</v>
      </c>
      <c r="J29" s="15" t="s">
        <v>42</v>
      </c>
      <c r="K29" s="15">
        <v>1</v>
      </c>
      <c r="L29" s="15">
        <v>4</v>
      </c>
      <c r="M29" s="15" t="s">
        <v>42</v>
      </c>
      <c r="N29" s="15" t="s">
        <v>42</v>
      </c>
      <c r="O29" s="15">
        <v>8</v>
      </c>
      <c r="P29" s="15" t="s">
        <v>42</v>
      </c>
      <c r="Q29" s="15" t="s">
        <v>42</v>
      </c>
      <c r="R29" s="15">
        <v>4</v>
      </c>
      <c r="S29" s="15" t="s">
        <v>42</v>
      </c>
      <c r="T29" s="15" t="s">
        <v>42</v>
      </c>
      <c r="U29" s="15" t="s">
        <v>42</v>
      </c>
      <c r="V29" s="15">
        <v>6</v>
      </c>
      <c r="W29" s="15">
        <v>3</v>
      </c>
      <c r="X29" s="15">
        <v>17</v>
      </c>
      <c r="Y29" s="15">
        <v>6</v>
      </c>
      <c r="Z29" s="15">
        <v>2</v>
      </c>
      <c r="AA29" s="15" t="s">
        <v>42</v>
      </c>
    </row>
    <row r="33" spans="1:38" ht="16.5" customHeight="1">
      <c r="A33" s="24" t="s">
        <v>57</v>
      </c>
      <c r="B33" s="19" t="s">
        <v>85</v>
      </c>
      <c r="C33" s="21">
        <v>201904</v>
      </c>
      <c r="D33" s="21">
        <v>201905</v>
      </c>
      <c r="E33" s="21">
        <v>201906</v>
      </c>
      <c r="F33" s="21">
        <v>201907</v>
      </c>
      <c r="G33" s="21">
        <v>201908</v>
      </c>
      <c r="H33" s="21">
        <v>201909</v>
      </c>
      <c r="I33" s="21">
        <v>201910</v>
      </c>
      <c r="J33" s="21">
        <v>201911</v>
      </c>
      <c r="K33" s="21">
        <v>201912</v>
      </c>
      <c r="L33" s="21">
        <v>202001</v>
      </c>
      <c r="M33" s="21">
        <v>202002</v>
      </c>
      <c r="N33" s="21">
        <v>202003</v>
      </c>
      <c r="O33" s="21">
        <v>202004</v>
      </c>
      <c r="P33" s="21">
        <v>202005</v>
      </c>
      <c r="Q33" s="21">
        <v>202006</v>
      </c>
      <c r="R33" s="21">
        <v>202007</v>
      </c>
      <c r="S33" s="21">
        <v>202008</v>
      </c>
      <c r="T33" s="21">
        <v>202009</v>
      </c>
      <c r="U33" s="21">
        <v>202010</v>
      </c>
      <c r="V33" s="21">
        <v>202011</v>
      </c>
      <c r="W33" s="21">
        <v>202012</v>
      </c>
      <c r="X33" s="21">
        <v>202101</v>
      </c>
      <c r="Y33" s="21">
        <v>202102</v>
      </c>
      <c r="Z33" s="21">
        <v>202103</v>
      </c>
      <c r="AA33" s="21">
        <v>202104</v>
      </c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</row>
    <row r="34" spans="1:38" ht="15" customHeight="1">
      <c r="A34" s="26" t="s">
        <v>87</v>
      </c>
      <c r="B34" s="20" t="s">
        <v>84</v>
      </c>
      <c r="C34" s="31">
        <f>SUM(C35:C36)</f>
        <v>33</v>
      </c>
      <c r="D34" s="20">
        <f t="shared" ref="D34:Y34" si="30">SUM(D35:D36)</f>
        <v>38</v>
      </c>
      <c r="E34" s="20">
        <f t="shared" si="30"/>
        <v>13</v>
      </c>
      <c r="F34" s="20">
        <f t="shared" si="30"/>
        <v>48</v>
      </c>
      <c r="G34" s="20">
        <f t="shared" si="30"/>
        <v>37</v>
      </c>
      <c r="H34" s="20">
        <f t="shared" si="30"/>
        <v>39</v>
      </c>
      <c r="I34" s="20">
        <f t="shared" si="30"/>
        <v>37</v>
      </c>
      <c r="J34" s="20">
        <f t="shared" si="30"/>
        <v>25</v>
      </c>
      <c r="K34" s="20">
        <f t="shared" si="30"/>
        <v>70</v>
      </c>
      <c r="L34" s="20">
        <f t="shared" si="30"/>
        <v>51</v>
      </c>
      <c r="M34" s="20">
        <f t="shared" si="30"/>
        <v>31</v>
      </c>
      <c r="N34" s="20">
        <f t="shared" si="30"/>
        <v>16</v>
      </c>
      <c r="O34" s="20">
        <f t="shared" si="30"/>
        <v>8</v>
      </c>
      <c r="P34" s="20">
        <f t="shared" si="30"/>
        <v>79</v>
      </c>
      <c r="Q34" s="20">
        <f t="shared" si="30"/>
        <v>7</v>
      </c>
      <c r="R34" s="20">
        <f t="shared" si="30"/>
        <v>4</v>
      </c>
      <c r="S34" s="20">
        <f t="shared" si="30"/>
        <v>24</v>
      </c>
      <c r="T34" s="20">
        <f t="shared" si="30"/>
        <v>41</v>
      </c>
      <c r="U34" s="20">
        <f t="shared" si="30"/>
        <v>48</v>
      </c>
      <c r="V34" s="20">
        <f t="shared" si="30"/>
        <v>7</v>
      </c>
      <c r="W34" s="20">
        <f t="shared" si="30"/>
        <v>43</v>
      </c>
      <c r="X34" s="20">
        <f t="shared" si="30"/>
        <v>72</v>
      </c>
      <c r="Y34" s="20">
        <f t="shared" si="30"/>
        <v>15</v>
      </c>
      <c r="Z34" s="20" t="s">
        <v>42</v>
      </c>
      <c r="AA34" s="20" t="s">
        <v>42</v>
      </c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</row>
    <row r="35" spans="1:38">
      <c r="A35" s="140" t="s">
        <v>88</v>
      </c>
      <c r="B35" s="15" t="s">
        <v>68</v>
      </c>
      <c r="C35" s="15">
        <v>32</v>
      </c>
      <c r="D35" s="15">
        <v>38</v>
      </c>
      <c r="E35" s="15">
        <v>13</v>
      </c>
      <c r="F35" s="15">
        <v>48</v>
      </c>
      <c r="G35" s="15">
        <v>37</v>
      </c>
      <c r="H35" s="15">
        <v>39</v>
      </c>
      <c r="I35" s="15">
        <v>37</v>
      </c>
      <c r="J35" s="15">
        <v>25</v>
      </c>
      <c r="K35" s="15">
        <v>70</v>
      </c>
      <c r="L35" s="15">
        <v>51</v>
      </c>
      <c r="M35" s="15">
        <v>31</v>
      </c>
      <c r="N35" s="15">
        <v>16</v>
      </c>
      <c r="O35" s="15">
        <v>8</v>
      </c>
      <c r="P35" s="15">
        <v>79</v>
      </c>
      <c r="Q35" s="15">
        <v>7</v>
      </c>
      <c r="R35" s="15">
        <v>4</v>
      </c>
      <c r="S35" s="15">
        <v>24</v>
      </c>
      <c r="T35" s="15">
        <v>41</v>
      </c>
      <c r="U35" s="15">
        <v>48</v>
      </c>
      <c r="V35" s="15">
        <v>7</v>
      </c>
      <c r="W35" s="15">
        <v>43</v>
      </c>
      <c r="X35" s="15">
        <v>72</v>
      </c>
      <c r="Y35" s="15" t="s">
        <v>42</v>
      </c>
      <c r="Z35" s="15" t="s">
        <v>42</v>
      </c>
      <c r="AA35" s="15" t="s">
        <v>42</v>
      </c>
    </row>
    <row r="36" spans="1:38">
      <c r="A36" s="136"/>
      <c r="B36" s="15" t="s">
        <v>69</v>
      </c>
      <c r="C36" s="15">
        <v>1</v>
      </c>
      <c r="D36" s="15" t="s">
        <v>42</v>
      </c>
      <c r="E36" s="15" t="s">
        <v>42</v>
      </c>
      <c r="F36" s="15" t="s">
        <v>42</v>
      </c>
      <c r="G36" s="15" t="s">
        <v>42</v>
      </c>
      <c r="H36" s="15" t="s">
        <v>42</v>
      </c>
      <c r="I36" s="15" t="s">
        <v>42</v>
      </c>
      <c r="J36" s="15" t="s">
        <v>42</v>
      </c>
      <c r="K36" s="15" t="s">
        <v>42</v>
      </c>
      <c r="L36" s="15" t="s">
        <v>42</v>
      </c>
      <c r="M36" s="15" t="s">
        <v>42</v>
      </c>
      <c r="N36" s="15" t="s">
        <v>42</v>
      </c>
      <c r="O36" s="15" t="s">
        <v>42</v>
      </c>
      <c r="P36" s="15" t="s">
        <v>42</v>
      </c>
      <c r="Q36" s="15" t="s">
        <v>42</v>
      </c>
      <c r="R36" s="15" t="s">
        <v>42</v>
      </c>
      <c r="S36" s="15" t="s">
        <v>42</v>
      </c>
      <c r="T36" s="15" t="s">
        <v>42</v>
      </c>
      <c r="U36" s="15" t="s">
        <v>42</v>
      </c>
      <c r="V36" s="15" t="s">
        <v>42</v>
      </c>
      <c r="W36" s="15" t="s">
        <v>42</v>
      </c>
      <c r="X36" s="15" t="s">
        <v>42</v>
      </c>
      <c r="Y36" s="15">
        <v>15</v>
      </c>
      <c r="Z36" s="15" t="s">
        <v>42</v>
      </c>
      <c r="AA36" s="15" t="s">
        <v>42</v>
      </c>
    </row>
    <row r="37" spans="1:38" ht="15" customHeight="1">
      <c r="A37" s="136"/>
      <c r="B37" s="20" t="s">
        <v>36</v>
      </c>
      <c r="C37" s="31" t="s">
        <v>42</v>
      </c>
      <c r="D37" s="20" t="s">
        <v>42</v>
      </c>
      <c r="E37" s="20" t="s">
        <v>42</v>
      </c>
      <c r="F37" s="20" t="s">
        <v>42</v>
      </c>
      <c r="G37" s="20" t="s">
        <v>42</v>
      </c>
      <c r="H37" s="20" t="s">
        <v>42</v>
      </c>
      <c r="I37" s="20" t="s">
        <v>42</v>
      </c>
      <c r="J37" s="20" t="s">
        <v>42</v>
      </c>
      <c r="K37" s="20" t="s">
        <v>42</v>
      </c>
      <c r="L37" s="20" t="s">
        <v>42</v>
      </c>
      <c r="M37" s="20" t="s">
        <v>42</v>
      </c>
      <c r="N37" s="20" t="s">
        <v>42</v>
      </c>
      <c r="O37" s="20" t="s">
        <v>42</v>
      </c>
      <c r="P37" s="20" t="s">
        <v>42</v>
      </c>
      <c r="Q37" s="20" t="s">
        <v>42</v>
      </c>
      <c r="R37" s="20" t="s">
        <v>42</v>
      </c>
      <c r="S37" s="20" t="s">
        <v>42</v>
      </c>
      <c r="T37" s="20" t="s">
        <v>42</v>
      </c>
      <c r="U37" s="20" t="s">
        <v>42</v>
      </c>
      <c r="V37" s="20" t="s">
        <v>42</v>
      </c>
      <c r="W37" s="20" t="s">
        <v>42</v>
      </c>
      <c r="X37" s="20">
        <f t="shared" ref="X37:AA37" si="31">SUM(X38:X39)</f>
        <v>53</v>
      </c>
      <c r="Y37" s="20">
        <f t="shared" si="31"/>
        <v>6</v>
      </c>
      <c r="Z37" s="20">
        <f t="shared" si="31"/>
        <v>1</v>
      </c>
      <c r="AA37" s="20">
        <f t="shared" si="31"/>
        <v>9</v>
      </c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</row>
    <row r="38" spans="1:38">
      <c r="A38" s="136"/>
      <c r="B38" s="15" t="s">
        <v>73</v>
      </c>
      <c r="C38" s="15" t="s">
        <v>42</v>
      </c>
      <c r="D38" s="15" t="s">
        <v>42</v>
      </c>
      <c r="E38" s="15" t="s">
        <v>42</v>
      </c>
      <c r="F38" s="15" t="s">
        <v>42</v>
      </c>
      <c r="G38" s="15" t="s">
        <v>42</v>
      </c>
      <c r="H38" s="15" t="s">
        <v>42</v>
      </c>
      <c r="I38" s="15" t="s">
        <v>42</v>
      </c>
      <c r="J38" s="15" t="s">
        <v>42</v>
      </c>
      <c r="K38" s="15" t="s">
        <v>42</v>
      </c>
      <c r="L38" s="15" t="s">
        <v>42</v>
      </c>
      <c r="M38" s="15" t="s">
        <v>42</v>
      </c>
      <c r="N38" s="15" t="s">
        <v>42</v>
      </c>
      <c r="O38" s="15" t="s">
        <v>42</v>
      </c>
      <c r="P38" s="15" t="s">
        <v>42</v>
      </c>
      <c r="Q38" s="15" t="s">
        <v>42</v>
      </c>
      <c r="R38" s="15" t="s">
        <v>42</v>
      </c>
      <c r="S38" s="15" t="s">
        <v>42</v>
      </c>
      <c r="T38" s="15" t="s">
        <v>42</v>
      </c>
      <c r="U38" s="15" t="s">
        <v>42</v>
      </c>
      <c r="V38" s="15" t="s">
        <v>42</v>
      </c>
      <c r="W38" s="15" t="s">
        <v>42</v>
      </c>
      <c r="X38" s="15">
        <v>3</v>
      </c>
      <c r="Y38" s="15">
        <v>6</v>
      </c>
      <c r="Z38" s="15">
        <v>1</v>
      </c>
      <c r="AA38" s="15">
        <v>9</v>
      </c>
    </row>
    <row r="39" spans="1:38">
      <c r="A39" s="141"/>
      <c r="B39" s="15" t="s">
        <v>66</v>
      </c>
      <c r="C39" s="15" t="s">
        <v>42</v>
      </c>
      <c r="D39" s="15" t="s">
        <v>42</v>
      </c>
      <c r="E39" s="15" t="s">
        <v>42</v>
      </c>
      <c r="F39" s="15" t="s">
        <v>42</v>
      </c>
      <c r="G39" s="15" t="s">
        <v>42</v>
      </c>
      <c r="H39" s="15" t="s">
        <v>42</v>
      </c>
      <c r="I39" s="15" t="s">
        <v>42</v>
      </c>
      <c r="J39" s="15" t="s">
        <v>42</v>
      </c>
      <c r="K39" s="15" t="s">
        <v>42</v>
      </c>
      <c r="L39" s="15" t="s">
        <v>42</v>
      </c>
      <c r="M39" s="15" t="s">
        <v>42</v>
      </c>
      <c r="N39" s="15" t="s">
        <v>42</v>
      </c>
      <c r="O39" s="15" t="s">
        <v>42</v>
      </c>
      <c r="P39" s="15" t="s">
        <v>42</v>
      </c>
      <c r="Q39" s="15" t="s">
        <v>42</v>
      </c>
      <c r="R39" s="15" t="s">
        <v>42</v>
      </c>
      <c r="S39" s="15" t="s">
        <v>42</v>
      </c>
      <c r="T39" s="15" t="s">
        <v>42</v>
      </c>
      <c r="U39" s="15" t="s">
        <v>42</v>
      </c>
      <c r="V39" s="15" t="s">
        <v>42</v>
      </c>
      <c r="W39" s="15" t="s">
        <v>42</v>
      </c>
      <c r="X39" s="15">
        <v>50</v>
      </c>
      <c r="Y39" s="15" t="s">
        <v>42</v>
      </c>
      <c r="Z39" s="15" t="s">
        <v>42</v>
      </c>
      <c r="AA39" s="15" t="s">
        <v>42</v>
      </c>
    </row>
    <row r="43" spans="1:38" ht="16.5" customHeight="1">
      <c r="A43" s="24" t="s">
        <v>57</v>
      </c>
      <c r="B43" s="19" t="s">
        <v>85</v>
      </c>
      <c r="C43" s="16">
        <v>201904</v>
      </c>
      <c r="D43" s="16">
        <v>201905</v>
      </c>
      <c r="E43" s="16">
        <v>201906</v>
      </c>
      <c r="F43" s="16">
        <v>201907</v>
      </c>
      <c r="G43" s="16">
        <v>201908</v>
      </c>
      <c r="H43" s="16">
        <v>201909</v>
      </c>
      <c r="I43" s="16">
        <v>201910</v>
      </c>
      <c r="J43" s="16">
        <v>201911</v>
      </c>
      <c r="K43" s="16">
        <v>201912</v>
      </c>
      <c r="L43" s="16">
        <v>202001</v>
      </c>
      <c r="M43" s="16">
        <v>202002</v>
      </c>
      <c r="N43" s="16">
        <v>202003</v>
      </c>
      <c r="O43" s="16">
        <v>202004</v>
      </c>
      <c r="P43" s="16">
        <v>202005</v>
      </c>
      <c r="Q43" s="16">
        <v>202006</v>
      </c>
      <c r="R43" s="16">
        <v>202007</v>
      </c>
      <c r="S43" s="16">
        <v>202008</v>
      </c>
      <c r="T43" s="16">
        <v>202009</v>
      </c>
      <c r="U43" s="16">
        <v>202010</v>
      </c>
      <c r="V43" s="16">
        <v>202011</v>
      </c>
      <c r="W43" s="16">
        <v>202012</v>
      </c>
      <c r="X43" s="16">
        <v>202101</v>
      </c>
      <c r="Y43" s="16">
        <v>202102</v>
      </c>
      <c r="Z43" s="16">
        <v>202103</v>
      </c>
      <c r="AA43" s="16">
        <v>202104</v>
      </c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</row>
    <row r="44" spans="1:38" ht="15" customHeight="1">
      <c r="A44" s="22" t="s">
        <v>87</v>
      </c>
      <c r="B44" s="20" t="s">
        <v>84</v>
      </c>
      <c r="C44" s="31">
        <f>SUM(C45)</f>
        <v>3</v>
      </c>
      <c r="D44" s="20" t="s">
        <v>42</v>
      </c>
      <c r="E44" s="20">
        <f t="shared" ref="E44:I44" si="32">SUM(E45)</f>
        <v>3</v>
      </c>
      <c r="F44" s="20">
        <f t="shared" si="32"/>
        <v>3</v>
      </c>
      <c r="G44" s="20">
        <f t="shared" si="32"/>
        <v>4</v>
      </c>
      <c r="H44" s="20" t="s">
        <v>42</v>
      </c>
      <c r="I44" s="20">
        <f t="shared" si="32"/>
        <v>2</v>
      </c>
      <c r="J44" s="20">
        <f t="shared" ref="J44" si="33">SUM(J45)</f>
        <v>3</v>
      </c>
      <c r="K44" s="20">
        <f t="shared" ref="K44" si="34">SUM(K45)</f>
        <v>6</v>
      </c>
      <c r="L44" s="20">
        <f t="shared" ref="L44" si="35">SUM(L45)</f>
        <v>4</v>
      </c>
      <c r="M44" s="20" t="s">
        <v>42</v>
      </c>
      <c r="N44" s="20" t="s">
        <v>42</v>
      </c>
      <c r="O44" s="20" t="s">
        <v>42</v>
      </c>
      <c r="P44" s="20">
        <f t="shared" ref="P44" si="36">SUM(P45)</f>
        <v>4</v>
      </c>
      <c r="Q44" s="20">
        <f t="shared" ref="Q44" si="37">SUM(Q45)</f>
        <v>4</v>
      </c>
      <c r="R44" s="20">
        <f t="shared" ref="R44" si="38">SUM(R45)</f>
        <v>1</v>
      </c>
      <c r="S44" s="20" t="s">
        <v>42</v>
      </c>
      <c r="T44" s="20" t="s">
        <v>42</v>
      </c>
      <c r="U44" s="20" t="s">
        <v>42</v>
      </c>
      <c r="V44" s="20" t="s">
        <v>42</v>
      </c>
      <c r="W44" s="31">
        <f t="shared" ref="W44" si="39">SUM(W45)</f>
        <v>10</v>
      </c>
      <c r="X44" s="31">
        <f t="shared" ref="X44" si="40">SUM(X45)</f>
        <v>662</v>
      </c>
      <c r="Y44" s="20">
        <f t="shared" ref="Y44" si="41">SUM(Y45)</f>
        <v>135</v>
      </c>
      <c r="Z44" s="20">
        <f t="shared" ref="Z44" si="42">SUM(Z45)</f>
        <v>1</v>
      </c>
      <c r="AA44" s="20" t="s">
        <v>42</v>
      </c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</row>
    <row r="45" spans="1:38" ht="15" customHeight="1">
      <c r="A45" s="137" t="s">
        <v>88</v>
      </c>
      <c r="B45" s="15" t="s">
        <v>78</v>
      </c>
      <c r="C45" s="15">
        <v>3</v>
      </c>
      <c r="D45" s="15" t="s">
        <v>42</v>
      </c>
      <c r="E45" s="15">
        <v>3</v>
      </c>
      <c r="F45" s="15">
        <v>3</v>
      </c>
      <c r="G45" s="15">
        <v>4</v>
      </c>
      <c r="H45" s="15" t="s">
        <v>42</v>
      </c>
      <c r="I45" s="15">
        <v>2</v>
      </c>
      <c r="J45" s="15">
        <v>3</v>
      </c>
      <c r="K45" s="15">
        <v>6</v>
      </c>
      <c r="L45" s="15">
        <v>4</v>
      </c>
      <c r="M45" s="15" t="s">
        <v>42</v>
      </c>
      <c r="N45" s="15" t="s">
        <v>42</v>
      </c>
      <c r="O45" s="15" t="s">
        <v>42</v>
      </c>
      <c r="P45" s="15">
        <v>4</v>
      </c>
      <c r="Q45" s="15">
        <v>4</v>
      </c>
      <c r="R45" s="15">
        <v>1</v>
      </c>
      <c r="S45" s="15" t="s">
        <v>42</v>
      </c>
      <c r="T45" s="15" t="s">
        <v>42</v>
      </c>
      <c r="U45" s="15" t="s">
        <v>42</v>
      </c>
      <c r="V45" s="15" t="s">
        <v>42</v>
      </c>
      <c r="W45" s="15">
        <v>10</v>
      </c>
      <c r="X45" s="15">
        <v>662</v>
      </c>
      <c r="Y45" s="15">
        <v>135</v>
      </c>
      <c r="Z45" s="15">
        <v>1</v>
      </c>
      <c r="AA45" s="15" t="s">
        <v>42</v>
      </c>
    </row>
    <row r="46" spans="1:38" ht="15" customHeight="1">
      <c r="A46" s="138"/>
      <c r="B46" s="20" t="s">
        <v>36</v>
      </c>
      <c r="C46" s="20" t="s">
        <v>42</v>
      </c>
      <c r="D46" s="20">
        <f t="shared" ref="D46:I46" si="43">SUM(D47:D48)</f>
        <v>1</v>
      </c>
      <c r="E46" s="20" t="s">
        <v>42</v>
      </c>
      <c r="F46" s="20">
        <f t="shared" si="43"/>
        <v>4</v>
      </c>
      <c r="G46" s="20" t="s">
        <v>42</v>
      </c>
      <c r="H46" s="20">
        <f t="shared" si="43"/>
        <v>2</v>
      </c>
      <c r="I46" s="20">
        <f t="shared" si="43"/>
        <v>6</v>
      </c>
      <c r="J46" s="20" t="s">
        <v>42</v>
      </c>
      <c r="K46" s="20">
        <f t="shared" ref="K46" si="44">SUM(K47:K48)</f>
        <v>7</v>
      </c>
      <c r="L46" s="20" t="s">
        <v>42</v>
      </c>
      <c r="M46" s="20">
        <f t="shared" ref="M46" si="45">SUM(M47:M48)</f>
        <v>0</v>
      </c>
      <c r="N46" s="20">
        <f t="shared" ref="N46" si="46">SUM(N47:N48)</f>
        <v>2</v>
      </c>
      <c r="O46" s="20" t="s">
        <v>42</v>
      </c>
      <c r="P46" s="20">
        <f t="shared" ref="P46" si="47">SUM(P47:P48)</f>
        <v>6</v>
      </c>
      <c r="Q46" s="20" t="s">
        <v>42</v>
      </c>
      <c r="R46" s="20">
        <f t="shared" ref="R46" si="48">SUM(R47:R48)</f>
        <v>1</v>
      </c>
      <c r="S46" s="20">
        <f t="shared" ref="S46" si="49">SUM(S47:S48)</f>
        <v>8</v>
      </c>
      <c r="T46" s="20">
        <f t="shared" ref="T46" si="50">SUM(T47:T48)</f>
        <v>3</v>
      </c>
      <c r="U46" s="20" t="s">
        <v>42</v>
      </c>
      <c r="V46" s="20" t="s">
        <v>42</v>
      </c>
      <c r="W46" s="31">
        <f t="shared" ref="W46" si="51">SUM(W47:W48)</f>
        <v>10</v>
      </c>
      <c r="X46" s="31">
        <f t="shared" ref="X46" si="52">SUM(X47:X48)</f>
        <v>598</v>
      </c>
      <c r="Y46" s="20">
        <f t="shared" ref="Y46" si="53">SUM(Y47:Y48)</f>
        <v>25</v>
      </c>
      <c r="Z46" s="20" t="s">
        <v>42</v>
      </c>
      <c r="AA46" s="20" t="s">
        <v>42</v>
      </c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</row>
    <row r="47" spans="1:38">
      <c r="A47" s="138"/>
      <c r="B47" s="15" t="s">
        <v>79</v>
      </c>
      <c r="C47" s="15" t="s">
        <v>42</v>
      </c>
      <c r="D47" s="15" t="s">
        <v>42</v>
      </c>
      <c r="E47" s="15" t="s">
        <v>42</v>
      </c>
      <c r="F47" s="15" t="s">
        <v>42</v>
      </c>
      <c r="G47" s="15" t="s">
        <v>42</v>
      </c>
      <c r="H47" s="15" t="s">
        <v>42</v>
      </c>
      <c r="I47" s="15" t="s">
        <v>42</v>
      </c>
      <c r="J47" s="15" t="s">
        <v>42</v>
      </c>
      <c r="K47" s="15" t="s">
        <v>42</v>
      </c>
      <c r="L47" s="15" t="s">
        <v>42</v>
      </c>
      <c r="M47" s="15" t="s">
        <v>42</v>
      </c>
      <c r="N47" s="15" t="s">
        <v>42</v>
      </c>
      <c r="O47" s="15" t="s">
        <v>42</v>
      </c>
      <c r="P47" s="15" t="s">
        <v>42</v>
      </c>
      <c r="Q47" s="15" t="s">
        <v>42</v>
      </c>
      <c r="R47" s="15" t="s">
        <v>42</v>
      </c>
      <c r="S47" s="15" t="s">
        <v>42</v>
      </c>
      <c r="T47" s="15" t="s">
        <v>42</v>
      </c>
      <c r="U47" s="15" t="s">
        <v>42</v>
      </c>
      <c r="V47" s="15" t="s">
        <v>42</v>
      </c>
      <c r="W47" s="15" t="s">
        <v>42</v>
      </c>
      <c r="X47" s="15">
        <v>586</v>
      </c>
      <c r="Y47" s="15">
        <v>14</v>
      </c>
      <c r="Z47" s="15" t="s">
        <v>42</v>
      </c>
      <c r="AA47" s="15" t="s">
        <v>42</v>
      </c>
    </row>
    <row r="48" spans="1:38">
      <c r="A48" s="138"/>
      <c r="B48" s="15" t="s">
        <v>80</v>
      </c>
      <c r="C48" s="15" t="s">
        <v>42</v>
      </c>
      <c r="D48" s="15">
        <v>1</v>
      </c>
      <c r="E48" s="15" t="s">
        <v>42</v>
      </c>
      <c r="F48" s="15">
        <v>4</v>
      </c>
      <c r="G48" s="15" t="s">
        <v>42</v>
      </c>
      <c r="H48" s="15">
        <v>2</v>
      </c>
      <c r="I48" s="15">
        <v>6</v>
      </c>
      <c r="J48" s="15" t="s">
        <v>42</v>
      </c>
      <c r="K48" s="15">
        <v>7</v>
      </c>
      <c r="L48" s="15" t="s">
        <v>42</v>
      </c>
      <c r="M48" s="15" t="s">
        <v>42</v>
      </c>
      <c r="N48" s="15">
        <v>2</v>
      </c>
      <c r="O48" s="15" t="s">
        <v>42</v>
      </c>
      <c r="P48" s="15">
        <v>6</v>
      </c>
      <c r="Q48" s="15" t="s">
        <v>42</v>
      </c>
      <c r="R48" s="15">
        <v>1</v>
      </c>
      <c r="S48" s="15">
        <v>8</v>
      </c>
      <c r="T48" s="15">
        <v>3</v>
      </c>
      <c r="U48" s="15" t="s">
        <v>42</v>
      </c>
      <c r="V48" s="15" t="s">
        <v>42</v>
      </c>
      <c r="W48" s="15">
        <v>10</v>
      </c>
      <c r="X48" s="15">
        <v>12</v>
      </c>
      <c r="Y48" s="15">
        <v>11</v>
      </c>
      <c r="Z48" s="15" t="s">
        <v>42</v>
      </c>
      <c r="AA48" s="15" t="s">
        <v>42</v>
      </c>
    </row>
    <row r="49" spans="1:38" ht="15" customHeight="1">
      <c r="A49" s="138"/>
      <c r="B49" s="20" t="s">
        <v>36</v>
      </c>
      <c r="C49" s="31" t="s">
        <v>42</v>
      </c>
      <c r="D49" s="20" t="s">
        <v>42</v>
      </c>
      <c r="E49" s="20" t="s">
        <v>42</v>
      </c>
      <c r="F49" s="20" t="s">
        <v>42</v>
      </c>
      <c r="G49" s="20" t="s">
        <v>42</v>
      </c>
      <c r="H49" s="20" t="s">
        <v>42</v>
      </c>
      <c r="I49" s="20" t="s">
        <v>42</v>
      </c>
      <c r="J49" s="20" t="s">
        <v>42</v>
      </c>
      <c r="K49" s="20" t="s">
        <v>42</v>
      </c>
      <c r="L49" s="20" t="s">
        <v>42</v>
      </c>
      <c r="M49" s="20" t="s">
        <v>42</v>
      </c>
      <c r="N49" s="20" t="s">
        <v>42</v>
      </c>
      <c r="O49" s="20" t="s">
        <v>42</v>
      </c>
      <c r="P49" s="20" t="s">
        <v>42</v>
      </c>
      <c r="Q49" s="20" t="s">
        <v>42</v>
      </c>
      <c r="R49" s="20" t="s">
        <v>42</v>
      </c>
      <c r="S49" s="20" t="s">
        <v>42</v>
      </c>
      <c r="T49" s="20" t="s">
        <v>42</v>
      </c>
      <c r="U49" s="20" t="s">
        <v>42</v>
      </c>
      <c r="V49" s="20" t="s">
        <v>42</v>
      </c>
      <c r="W49" s="20" t="s">
        <v>42</v>
      </c>
      <c r="X49" s="31">
        <f t="shared" ref="X49" si="54">SUM(X50)</f>
        <v>1997</v>
      </c>
      <c r="Y49" s="20" t="s">
        <v>42</v>
      </c>
      <c r="Z49" s="31">
        <f t="shared" ref="Z49" si="55">SUM(Z50)</f>
        <v>67</v>
      </c>
      <c r="AA49" s="20">
        <f t="shared" ref="AA49" si="56">SUM(AA50)</f>
        <v>68</v>
      </c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</row>
    <row r="50" spans="1:38">
      <c r="A50" s="138"/>
      <c r="B50" s="15" t="s">
        <v>82</v>
      </c>
      <c r="C50" s="15" t="s">
        <v>42</v>
      </c>
      <c r="D50" s="15" t="s">
        <v>42</v>
      </c>
      <c r="E50" s="15" t="s">
        <v>42</v>
      </c>
      <c r="F50" s="15" t="s">
        <v>42</v>
      </c>
      <c r="G50" s="15" t="s">
        <v>42</v>
      </c>
      <c r="H50" s="15" t="s">
        <v>42</v>
      </c>
      <c r="I50" s="15" t="s">
        <v>42</v>
      </c>
      <c r="J50" s="15" t="s">
        <v>42</v>
      </c>
      <c r="K50" s="15" t="s">
        <v>42</v>
      </c>
      <c r="L50" s="15" t="s">
        <v>42</v>
      </c>
      <c r="M50" s="15" t="s">
        <v>42</v>
      </c>
      <c r="N50" s="15" t="s">
        <v>42</v>
      </c>
      <c r="O50" s="15" t="s">
        <v>42</v>
      </c>
      <c r="P50" s="15" t="s">
        <v>42</v>
      </c>
      <c r="Q50" s="15" t="s">
        <v>42</v>
      </c>
      <c r="R50" s="15" t="s">
        <v>42</v>
      </c>
      <c r="S50" s="15" t="s">
        <v>42</v>
      </c>
      <c r="T50" s="15" t="s">
        <v>42</v>
      </c>
      <c r="U50" s="15" t="s">
        <v>42</v>
      </c>
      <c r="V50" s="15" t="s">
        <v>42</v>
      </c>
      <c r="W50" s="15" t="s">
        <v>42</v>
      </c>
      <c r="X50" s="15">
        <v>1997</v>
      </c>
      <c r="Y50" s="15" t="s">
        <v>42</v>
      </c>
      <c r="Z50" s="15">
        <v>67</v>
      </c>
      <c r="AA50" s="15">
        <v>68</v>
      </c>
    </row>
    <row r="51" spans="1:38" ht="15" customHeight="1">
      <c r="A51" s="138"/>
      <c r="B51" s="20" t="s">
        <v>36</v>
      </c>
      <c r="C51" s="31" t="s">
        <v>42</v>
      </c>
      <c r="D51" s="20" t="s">
        <v>42</v>
      </c>
      <c r="E51" s="20" t="s">
        <v>42</v>
      </c>
      <c r="F51" s="20" t="s">
        <v>42</v>
      </c>
      <c r="G51" s="20" t="s">
        <v>42</v>
      </c>
      <c r="H51" s="20" t="s">
        <v>42</v>
      </c>
      <c r="I51" s="20" t="s">
        <v>42</v>
      </c>
      <c r="J51" s="20" t="s">
        <v>42</v>
      </c>
      <c r="K51" s="20" t="s">
        <v>42</v>
      </c>
      <c r="L51" s="20" t="s">
        <v>42</v>
      </c>
      <c r="M51" s="20" t="s">
        <v>42</v>
      </c>
      <c r="N51" s="20" t="s">
        <v>42</v>
      </c>
      <c r="O51" s="20" t="s">
        <v>42</v>
      </c>
      <c r="P51" s="20" t="s">
        <v>42</v>
      </c>
      <c r="Q51" s="20" t="s">
        <v>42</v>
      </c>
      <c r="R51" s="20" t="s">
        <v>42</v>
      </c>
      <c r="S51" s="20" t="s">
        <v>42</v>
      </c>
      <c r="T51" s="20" t="s">
        <v>42</v>
      </c>
      <c r="U51" s="20" t="s">
        <v>42</v>
      </c>
      <c r="V51" s="20" t="s">
        <v>42</v>
      </c>
      <c r="W51" s="20" t="s">
        <v>42</v>
      </c>
      <c r="X51" s="31">
        <f t="shared" ref="X51:AA51" si="57">SUM(X52)</f>
        <v>509</v>
      </c>
      <c r="Y51" s="20">
        <f t="shared" si="57"/>
        <v>128</v>
      </c>
      <c r="Z51" s="20">
        <f t="shared" si="57"/>
        <v>34</v>
      </c>
      <c r="AA51" s="20">
        <f t="shared" si="57"/>
        <v>12</v>
      </c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</row>
    <row r="52" spans="1:38">
      <c r="A52" s="139"/>
      <c r="B52" s="15" t="s">
        <v>81</v>
      </c>
      <c r="C52" s="15" t="s">
        <v>42</v>
      </c>
      <c r="D52" s="15" t="s">
        <v>42</v>
      </c>
      <c r="E52" s="15" t="s">
        <v>42</v>
      </c>
      <c r="F52" s="15" t="s">
        <v>42</v>
      </c>
      <c r="G52" s="15" t="s">
        <v>42</v>
      </c>
      <c r="H52" s="15" t="s">
        <v>42</v>
      </c>
      <c r="I52" s="15" t="s">
        <v>42</v>
      </c>
      <c r="J52" s="15" t="s">
        <v>42</v>
      </c>
      <c r="K52" s="15" t="s">
        <v>42</v>
      </c>
      <c r="L52" s="15" t="s">
        <v>42</v>
      </c>
      <c r="M52" s="15" t="s">
        <v>42</v>
      </c>
      <c r="N52" s="15" t="s">
        <v>42</v>
      </c>
      <c r="O52" s="15" t="s">
        <v>42</v>
      </c>
      <c r="P52" s="15" t="s">
        <v>42</v>
      </c>
      <c r="Q52" s="15" t="s">
        <v>42</v>
      </c>
      <c r="R52" s="15" t="s">
        <v>42</v>
      </c>
      <c r="S52" s="15" t="s">
        <v>42</v>
      </c>
      <c r="T52" s="15" t="s">
        <v>42</v>
      </c>
      <c r="U52" s="15" t="s">
        <v>42</v>
      </c>
      <c r="V52" s="15" t="s">
        <v>42</v>
      </c>
      <c r="W52" s="15" t="s">
        <v>42</v>
      </c>
      <c r="X52" s="15">
        <v>509</v>
      </c>
      <c r="Y52" s="15">
        <v>128</v>
      </c>
      <c r="Z52" s="15">
        <v>34</v>
      </c>
      <c r="AA52" s="15">
        <v>12</v>
      </c>
    </row>
    <row r="53" spans="1:38">
      <c r="H53" s="18" t="s">
        <v>42</v>
      </c>
    </row>
    <row r="57" spans="1:38" ht="16.5" customHeight="1">
      <c r="A57" s="24" t="s">
        <v>57</v>
      </c>
      <c r="B57" s="19" t="s">
        <v>0</v>
      </c>
      <c r="C57" s="21">
        <v>201904</v>
      </c>
      <c r="D57" s="21">
        <v>201905</v>
      </c>
      <c r="E57" s="21">
        <v>201906</v>
      </c>
      <c r="F57" s="21">
        <v>201907</v>
      </c>
      <c r="G57" s="21">
        <v>201908</v>
      </c>
      <c r="H57" s="21">
        <v>201909</v>
      </c>
      <c r="I57" s="21">
        <v>201910</v>
      </c>
      <c r="J57" s="21">
        <v>201911</v>
      </c>
      <c r="K57" s="21">
        <v>201912</v>
      </c>
      <c r="L57" s="21">
        <v>202001</v>
      </c>
      <c r="M57" s="21">
        <v>202002</v>
      </c>
      <c r="N57" s="21">
        <v>202003</v>
      </c>
      <c r="O57" s="21">
        <v>202004</v>
      </c>
      <c r="P57" s="21">
        <v>202005</v>
      </c>
      <c r="Q57" s="21">
        <v>202006</v>
      </c>
      <c r="R57" s="21">
        <v>202007</v>
      </c>
      <c r="S57" s="21">
        <v>202008</v>
      </c>
      <c r="T57" s="21">
        <v>202009</v>
      </c>
      <c r="U57" s="21">
        <v>202010</v>
      </c>
      <c r="V57" s="21">
        <v>202011</v>
      </c>
      <c r="W57" s="21">
        <v>202012</v>
      </c>
      <c r="X57" s="21">
        <v>202101</v>
      </c>
      <c r="Y57" s="21">
        <v>202102</v>
      </c>
      <c r="Z57" s="21">
        <v>202103</v>
      </c>
      <c r="AA57" s="21">
        <v>202104</v>
      </c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</row>
    <row r="58" spans="1:38" ht="15" customHeight="1">
      <c r="A58" s="26" t="s">
        <v>87</v>
      </c>
      <c r="B58" s="20" t="s">
        <v>36</v>
      </c>
      <c r="C58" s="20" t="s">
        <v>42</v>
      </c>
      <c r="D58" s="20" t="s">
        <v>42</v>
      </c>
      <c r="E58" s="20" t="s">
        <v>42</v>
      </c>
      <c r="F58" s="20" t="s">
        <v>42</v>
      </c>
      <c r="G58" s="20" t="s">
        <v>42</v>
      </c>
      <c r="H58" s="20" t="s">
        <v>42</v>
      </c>
      <c r="I58" s="20" t="s">
        <v>42</v>
      </c>
      <c r="J58" s="20" t="s">
        <v>42</v>
      </c>
      <c r="K58" s="20" t="s">
        <v>42</v>
      </c>
      <c r="L58" s="20" t="s">
        <v>42</v>
      </c>
      <c r="M58" s="20" t="s">
        <v>42</v>
      </c>
      <c r="N58" s="20" t="s">
        <v>42</v>
      </c>
      <c r="O58" s="20" t="s">
        <v>42</v>
      </c>
      <c r="P58" s="20" t="s">
        <v>42</v>
      </c>
      <c r="Q58" s="20" t="s">
        <v>42</v>
      </c>
      <c r="R58" s="20" t="s">
        <v>42</v>
      </c>
      <c r="S58" s="20" t="s">
        <v>42</v>
      </c>
      <c r="T58" s="20" t="s">
        <v>42</v>
      </c>
      <c r="U58" s="20" t="s">
        <v>42</v>
      </c>
      <c r="V58" s="20" t="s">
        <v>42</v>
      </c>
      <c r="W58" s="20" t="s">
        <v>42</v>
      </c>
      <c r="X58" s="20" t="s">
        <v>42</v>
      </c>
      <c r="Y58" s="31">
        <f t="shared" ref="Y58" si="58">SUM(Y59)</f>
        <v>445</v>
      </c>
      <c r="Z58" s="20">
        <f t="shared" ref="Z58" si="59">SUM(Z59)</f>
        <v>54</v>
      </c>
      <c r="AA58" s="20">
        <f t="shared" ref="AA58" si="60">SUM(AA59)</f>
        <v>236</v>
      </c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</row>
    <row r="59" spans="1:38">
      <c r="A59" s="133" t="s">
        <v>134</v>
      </c>
      <c r="B59" s="15" t="s">
        <v>76</v>
      </c>
      <c r="C59" s="15" t="s">
        <v>42</v>
      </c>
      <c r="D59" s="15" t="s">
        <v>42</v>
      </c>
      <c r="E59" s="15" t="s">
        <v>42</v>
      </c>
      <c r="F59" s="15" t="s">
        <v>42</v>
      </c>
      <c r="G59" s="15" t="s">
        <v>42</v>
      </c>
      <c r="H59" s="15" t="s">
        <v>42</v>
      </c>
      <c r="I59" s="15" t="s">
        <v>42</v>
      </c>
      <c r="J59" s="15" t="s">
        <v>42</v>
      </c>
      <c r="K59" s="15" t="s">
        <v>42</v>
      </c>
      <c r="L59" s="15" t="s">
        <v>42</v>
      </c>
      <c r="M59" s="15" t="s">
        <v>42</v>
      </c>
      <c r="N59" s="15" t="s">
        <v>42</v>
      </c>
      <c r="O59" s="15" t="s">
        <v>42</v>
      </c>
      <c r="P59" s="15" t="s">
        <v>42</v>
      </c>
      <c r="Q59" s="15" t="s">
        <v>42</v>
      </c>
      <c r="R59" s="15" t="s">
        <v>42</v>
      </c>
      <c r="S59" s="15" t="s">
        <v>42</v>
      </c>
      <c r="T59" s="15" t="s">
        <v>42</v>
      </c>
      <c r="U59" s="15" t="s">
        <v>42</v>
      </c>
      <c r="V59" s="15" t="s">
        <v>42</v>
      </c>
      <c r="W59" s="15" t="s">
        <v>42</v>
      </c>
      <c r="X59" s="15" t="s">
        <v>42</v>
      </c>
      <c r="Y59" s="15">
        <v>445</v>
      </c>
      <c r="Z59" s="15">
        <v>54</v>
      </c>
      <c r="AA59" s="15">
        <v>236</v>
      </c>
    </row>
    <row r="60" spans="1:38" ht="15" customHeight="1">
      <c r="A60" s="134"/>
      <c r="B60" s="20" t="s">
        <v>36</v>
      </c>
      <c r="C60" s="20" t="s">
        <v>42</v>
      </c>
      <c r="D60" s="20" t="s">
        <v>42</v>
      </c>
      <c r="E60" s="20" t="s">
        <v>42</v>
      </c>
      <c r="F60" s="20" t="s">
        <v>42</v>
      </c>
      <c r="G60" s="20" t="s">
        <v>42</v>
      </c>
      <c r="H60" s="20" t="s">
        <v>42</v>
      </c>
      <c r="I60" s="20" t="s">
        <v>42</v>
      </c>
      <c r="J60" s="20" t="s">
        <v>42</v>
      </c>
      <c r="K60" s="20" t="s">
        <v>42</v>
      </c>
      <c r="L60" s="20" t="s">
        <v>42</v>
      </c>
      <c r="M60" s="20" t="s">
        <v>42</v>
      </c>
      <c r="N60" s="20" t="s">
        <v>42</v>
      </c>
      <c r="O60" s="20" t="s">
        <v>42</v>
      </c>
      <c r="P60" s="20" t="s">
        <v>42</v>
      </c>
      <c r="Q60" s="20" t="s">
        <v>42</v>
      </c>
      <c r="R60" s="20" t="s">
        <v>42</v>
      </c>
      <c r="S60" s="20" t="s">
        <v>42</v>
      </c>
      <c r="T60" s="20" t="s">
        <v>42</v>
      </c>
      <c r="U60" s="20" t="s">
        <v>42</v>
      </c>
      <c r="V60" s="20" t="s">
        <v>42</v>
      </c>
      <c r="W60" s="20" t="s">
        <v>42</v>
      </c>
      <c r="X60" s="20" t="s">
        <v>42</v>
      </c>
      <c r="Y60" s="31">
        <f t="shared" ref="Y60:AA60" si="61">SUM(Y61)</f>
        <v>780</v>
      </c>
      <c r="Z60" s="20">
        <f t="shared" si="61"/>
        <v>200</v>
      </c>
      <c r="AA60" s="20">
        <f t="shared" si="61"/>
        <v>466</v>
      </c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</row>
    <row r="61" spans="1:38">
      <c r="A61" s="134"/>
      <c r="B61" s="15" t="s">
        <v>77</v>
      </c>
      <c r="C61" s="15" t="s">
        <v>42</v>
      </c>
      <c r="D61" s="15" t="s">
        <v>42</v>
      </c>
      <c r="E61" s="15" t="s">
        <v>42</v>
      </c>
      <c r="F61" s="15" t="s">
        <v>42</v>
      </c>
      <c r="G61" s="15" t="s">
        <v>42</v>
      </c>
      <c r="H61" s="15" t="s">
        <v>42</v>
      </c>
      <c r="I61" s="15" t="s">
        <v>42</v>
      </c>
      <c r="J61" s="15" t="s">
        <v>42</v>
      </c>
      <c r="K61" s="15" t="s">
        <v>42</v>
      </c>
      <c r="L61" s="15" t="s">
        <v>42</v>
      </c>
      <c r="M61" s="15" t="s">
        <v>42</v>
      </c>
      <c r="N61" s="15" t="s">
        <v>42</v>
      </c>
      <c r="O61" s="15" t="s">
        <v>42</v>
      </c>
      <c r="P61" s="15" t="s">
        <v>42</v>
      </c>
      <c r="Q61" s="15" t="s">
        <v>42</v>
      </c>
      <c r="R61" s="15" t="s">
        <v>42</v>
      </c>
      <c r="S61" s="15" t="s">
        <v>42</v>
      </c>
      <c r="T61" s="15" t="s">
        <v>42</v>
      </c>
      <c r="U61" s="15" t="s">
        <v>42</v>
      </c>
      <c r="V61" s="15" t="s">
        <v>42</v>
      </c>
      <c r="W61" s="15" t="s">
        <v>42</v>
      </c>
      <c r="X61" s="15" t="s">
        <v>42</v>
      </c>
      <c r="Y61" s="15">
        <v>780</v>
      </c>
      <c r="Z61" s="15">
        <v>200</v>
      </c>
      <c r="AA61" s="15">
        <v>466</v>
      </c>
    </row>
    <row r="62" spans="1:38" ht="15" customHeight="1">
      <c r="A62" s="35"/>
      <c r="B62" s="20" t="s">
        <v>36</v>
      </c>
      <c r="C62" s="20" t="s">
        <v>42</v>
      </c>
      <c r="D62" s="20" t="s">
        <v>42</v>
      </c>
      <c r="E62" s="20" t="s">
        <v>42</v>
      </c>
      <c r="F62" s="20" t="s">
        <v>42</v>
      </c>
      <c r="G62" s="20" t="s">
        <v>42</v>
      </c>
      <c r="H62" s="20" t="s">
        <v>42</v>
      </c>
      <c r="I62" s="20" t="s">
        <v>42</v>
      </c>
      <c r="J62" s="20" t="s">
        <v>42</v>
      </c>
      <c r="K62" s="20" t="s">
        <v>42</v>
      </c>
      <c r="L62" s="20" t="s">
        <v>42</v>
      </c>
      <c r="M62" s="20" t="s">
        <v>42</v>
      </c>
      <c r="N62" s="20" t="s">
        <v>42</v>
      </c>
      <c r="O62" s="20" t="s">
        <v>42</v>
      </c>
      <c r="P62" s="20" t="s">
        <v>42</v>
      </c>
      <c r="Q62" s="20" t="s">
        <v>42</v>
      </c>
      <c r="R62" s="20" t="s">
        <v>42</v>
      </c>
      <c r="S62" s="20" t="s">
        <v>42</v>
      </c>
      <c r="T62" s="20" t="s">
        <v>42</v>
      </c>
      <c r="U62" s="20" t="s">
        <v>42</v>
      </c>
      <c r="V62" s="20" t="s">
        <v>42</v>
      </c>
      <c r="W62" s="20" t="s">
        <v>42</v>
      </c>
      <c r="X62" s="31">
        <f t="shared" ref="X62:Y62" si="62">SUM(X63)</f>
        <v>84</v>
      </c>
      <c r="Y62" s="31">
        <f t="shared" si="62"/>
        <v>41</v>
      </c>
      <c r="Z62" s="20">
        <f t="shared" ref="Z62" si="63">SUM(Z63)</f>
        <v>32</v>
      </c>
      <c r="AA62" s="20">
        <f t="shared" ref="AA62" si="64">SUM(AA63)</f>
        <v>5</v>
      </c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</row>
    <row r="63" spans="1:38">
      <c r="A63" s="134" t="s">
        <v>88</v>
      </c>
      <c r="B63" s="15" t="s">
        <v>95</v>
      </c>
      <c r="C63" s="15" t="s">
        <v>42</v>
      </c>
      <c r="D63" s="15" t="s">
        <v>42</v>
      </c>
      <c r="E63" s="15" t="s">
        <v>42</v>
      </c>
      <c r="F63" s="15" t="s">
        <v>42</v>
      </c>
      <c r="G63" s="15" t="s">
        <v>42</v>
      </c>
      <c r="H63" s="15" t="s">
        <v>42</v>
      </c>
      <c r="I63" s="15" t="s">
        <v>42</v>
      </c>
      <c r="J63" s="15" t="s">
        <v>42</v>
      </c>
      <c r="K63" s="15" t="s">
        <v>42</v>
      </c>
      <c r="L63" s="15" t="s">
        <v>42</v>
      </c>
      <c r="M63" s="15" t="s">
        <v>42</v>
      </c>
      <c r="N63" s="15" t="s">
        <v>42</v>
      </c>
      <c r="O63" s="15" t="s">
        <v>42</v>
      </c>
      <c r="P63" s="15" t="s">
        <v>42</v>
      </c>
      <c r="Q63" s="15" t="s">
        <v>42</v>
      </c>
      <c r="R63" s="15" t="s">
        <v>42</v>
      </c>
      <c r="S63" s="15" t="s">
        <v>42</v>
      </c>
      <c r="T63" s="15" t="s">
        <v>42</v>
      </c>
      <c r="U63" s="15" t="s">
        <v>42</v>
      </c>
      <c r="V63" s="15" t="s">
        <v>42</v>
      </c>
      <c r="W63" s="15" t="s">
        <v>42</v>
      </c>
      <c r="X63" s="15">
        <v>84</v>
      </c>
      <c r="Y63" s="15">
        <v>41</v>
      </c>
      <c r="Z63" s="15">
        <v>32</v>
      </c>
      <c r="AA63" s="15">
        <v>5</v>
      </c>
    </row>
    <row r="64" spans="1:38" ht="15" customHeight="1">
      <c r="A64" s="134"/>
      <c r="B64" s="20" t="s">
        <v>36</v>
      </c>
      <c r="C64" s="20" t="s">
        <v>42</v>
      </c>
      <c r="D64" s="20" t="s">
        <v>42</v>
      </c>
      <c r="E64" s="20" t="s">
        <v>42</v>
      </c>
      <c r="F64" s="20" t="s">
        <v>42</v>
      </c>
      <c r="G64" s="20" t="s">
        <v>42</v>
      </c>
      <c r="H64" s="20" t="s">
        <v>42</v>
      </c>
      <c r="I64" s="20" t="s">
        <v>42</v>
      </c>
      <c r="J64" s="20" t="s">
        <v>42</v>
      </c>
      <c r="K64" s="20" t="s">
        <v>42</v>
      </c>
      <c r="L64" s="20" t="s">
        <v>42</v>
      </c>
      <c r="M64" s="20" t="s">
        <v>42</v>
      </c>
      <c r="N64" s="20" t="s">
        <v>42</v>
      </c>
      <c r="O64" s="20" t="s">
        <v>42</v>
      </c>
      <c r="P64" s="20" t="s">
        <v>42</v>
      </c>
      <c r="Q64" s="20" t="s">
        <v>42</v>
      </c>
      <c r="R64" s="20" t="s">
        <v>42</v>
      </c>
      <c r="S64" s="20" t="s">
        <v>42</v>
      </c>
      <c r="T64" s="20" t="s">
        <v>42</v>
      </c>
      <c r="U64" s="20" t="s">
        <v>42</v>
      </c>
      <c r="V64" s="20" t="s">
        <v>42</v>
      </c>
      <c r="W64" s="20" t="s">
        <v>42</v>
      </c>
      <c r="X64" s="20">
        <f t="shared" ref="X64" si="65">SUM(X65)</f>
        <v>61</v>
      </c>
      <c r="Y64" s="20" t="s">
        <v>42</v>
      </c>
      <c r="Z64" s="20" t="s">
        <v>42</v>
      </c>
      <c r="AA64" s="20" t="s">
        <v>42</v>
      </c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</row>
    <row r="65" spans="1:38 16384:16384">
      <c r="A65" s="135"/>
      <c r="B65" s="15" t="s">
        <v>96</v>
      </c>
      <c r="C65" s="15" t="s">
        <v>42</v>
      </c>
      <c r="D65" s="15" t="s">
        <v>42</v>
      </c>
      <c r="E65" s="15" t="s">
        <v>42</v>
      </c>
      <c r="F65" s="15" t="s">
        <v>42</v>
      </c>
      <c r="G65" s="15" t="s">
        <v>42</v>
      </c>
      <c r="H65" s="15" t="s">
        <v>42</v>
      </c>
      <c r="I65" s="15" t="s">
        <v>42</v>
      </c>
      <c r="J65" s="15" t="s">
        <v>42</v>
      </c>
      <c r="K65" s="15" t="s">
        <v>42</v>
      </c>
      <c r="L65" s="15" t="s">
        <v>42</v>
      </c>
      <c r="M65" s="15" t="s">
        <v>42</v>
      </c>
      <c r="N65" s="15" t="s">
        <v>42</v>
      </c>
      <c r="O65" s="15" t="s">
        <v>42</v>
      </c>
      <c r="P65" s="15" t="s">
        <v>42</v>
      </c>
      <c r="Q65" s="15" t="s">
        <v>42</v>
      </c>
      <c r="R65" s="15" t="s">
        <v>42</v>
      </c>
      <c r="S65" s="15" t="s">
        <v>42</v>
      </c>
      <c r="T65" s="15" t="s">
        <v>42</v>
      </c>
      <c r="U65" s="15" t="s">
        <v>42</v>
      </c>
      <c r="V65" s="15" t="s">
        <v>42</v>
      </c>
      <c r="W65" s="15" t="s">
        <v>42</v>
      </c>
      <c r="X65" s="15">
        <v>61</v>
      </c>
      <c r="Y65" s="15" t="s">
        <v>42</v>
      </c>
      <c r="Z65" s="15" t="s">
        <v>42</v>
      </c>
      <c r="AA65" s="15" t="s">
        <v>42</v>
      </c>
    </row>
    <row r="69" spans="1:38 16384:16384">
      <c r="A69" s="24" t="s">
        <v>57</v>
      </c>
      <c r="B69" s="19" t="s">
        <v>85</v>
      </c>
      <c r="C69" s="21">
        <v>201904</v>
      </c>
      <c r="D69" s="21">
        <v>201905</v>
      </c>
      <c r="E69" s="21">
        <v>201906</v>
      </c>
      <c r="F69" s="21">
        <v>201907</v>
      </c>
      <c r="G69" s="21">
        <v>201908</v>
      </c>
      <c r="H69" s="21">
        <v>201909</v>
      </c>
      <c r="I69" s="21">
        <v>201910</v>
      </c>
      <c r="J69" s="21">
        <v>201911</v>
      </c>
      <c r="K69" s="21">
        <v>201912</v>
      </c>
      <c r="L69" s="21">
        <v>202001</v>
      </c>
      <c r="M69" s="21">
        <v>202002</v>
      </c>
      <c r="N69" s="21">
        <v>202003</v>
      </c>
      <c r="O69" s="21">
        <v>202004</v>
      </c>
      <c r="P69" s="21">
        <v>202005</v>
      </c>
      <c r="Q69" s="21">
        <v>202006</v>
      </c>
      <c r="R69" s="21">
        <v>202007</v>
      </c>
      <c r="S69" s="21">
        <v>202008</v>
      </c>
      <c r="T69" s="21">
        <v>202009</v>
      </c>
      <c r="U69" s="21">
        <v>202010</v>
      </c>
      <c r="V69" s="21">
        <v>202011</v>
      </c>
      <c r="W69" s="21">
        <v>202012</v>
      </c>
      <c r="X69" s="21">
        <v>202101</v>
      </c>
      <c r="Y69" s="21">
        <v>202102</v>
      </c>
      <c r="Z69" s="21">
        <v>202103</v>
      </c>
      <c r="AA69" s="21">
        <v>202104</v>
      </c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</row>
    <row r="70" spans="1:38 16384:16384" ht="13.5" customHeight="1">
      <c r="A70" s="26" t="s">
        <v>87</v>
      </c>
      <c r="B70" s="20" t="s">
        <v>84</v>
      </c>
      <c r="C70" s="20" t="s">
        <v>42</v>
      </c>
      <c r="D70" s="20" t="s">
        <v>42</v>
      </c>
      <c r="E70" s="20" t="s">
        <v>42</v>
      </c>
      <c r="F70" s="20" t="s">
        <v>42</v>
      </c>
      <c r="G70" s="20" t="s">
        <v>42</v>
      </c>
      <c r="H70" s="20" t="s">
        <v>42</v>
      </c>
      <c r="I70" s="20" t="s">
        <v>42</v>
      </c>
      <c r="J70" s="20" t="s">
        <v>42</v>
      </c>
      <c r="K70" s="20" t="s">
        <v>42</v>
      </c>
      <c r="L70" s="20" t="s">
        <v>42</v>
      </c>
      <c r="M70" s="20" t="s">
        <v>42</v>
      </c>
      <c r="N70" s="20" t="s">
        <v>42</v>
      </c>
      <c r="O70" s="20" t="s">
        <v>42</v>
      </c>
      <c r="P70" s="20" t="s">
        <v>42</v>
      </c>
      <c r="Q70" s="20" t="s">
        <v>42</v>
      </c>
      <c r="R70" s="20" t="s">
        <v>42</v>
      </c>
      <c r="S70" s="20" t="s">
        <v>42</v>
      </c>
      <c r="T70" s="20" t="s">
        <v>42</v>
      </c>
      <c r="U70" s="20" t="s">
        <v>42</v>
      </c>
      <c r="V70" s="20" t="s">
        <v>42</v>
      </c>
      <c r="W70" s="20" t="s">
        <v>42</v>
      </c>
      <c r="X70" s="20">
        <f t="shared" ref="X70" si="66">SUM(X71)</f>
        <v>99</v>
      </c>
      <c r="Y70" s="20">
        <f t="shared" ref="Y70" si="67">SUM(Y71)</f>
        <v>33</v>
      </c>
      <c r="Z70" s="20">
        <f t="shared" ref="Z70" si="68">SUM(Z71)</f>
        <v>7</v>
      </c>
      <c r="AA70" s="20">
        <f t="shared" ref="AA70" si="69">SUM(AA71)</f>
        <v>3</v>
      </c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</row>
    <row r="71" spans="1:38 16384:16384">
      <c r="A71" s="133" t="s">
        <v>88</v>
      </c>
      <c r="B71" s="15" t="s">
        <v>98</v>
      </c>
      <c r="C71" s="15" t="s">
        <v>42</v>
      </c>
      <c r="D71" s="15" t="s">
        <v>42</v>
      </c>
      <c r="E71" s="15" t="s">
        <v>42</v>
      </c>
      <c r="F71" s="15" t="s">
        <v>42</v>
      </c>
      <c r="G71" s="15" t="s">
        <v>42</v>
      </c>
      <c r="H71" s="15" t="s">
        <v>42</v>
      </c>
      <c r="I71" s="15" t="s">
        <v>42</v>
      </c>
      <c r="J71" s="15" t="s">
        <v>42</v>
      </c>
      <c r="K71" s="15" t="s">
        <v>42</v>
      </c>
      <c r="L71" s="15" t="s">
        <v>42</v>
      </c>
      <c r="M71" s="15" t="s">
        <v>42</v>
      </c>
      <c r="N71" s="15" t="s">
        <v>42</v>
      </c>
      <c r="O71" s="15" t="s">
        <v>42</v>
      </c>
      <c r="P71" s="15" t="s">
        <v>42</v>
      </c>
      <c r="Q71" s="15" t="s">
        <v>42</v>
      </c>
      <c r="R71" s="15" t="s">
        <v>42</v>
      </c>
      <c r="S71" s="15" t="s">
        <v>42</v>
      </c>
      <c r="T71" s="15" t="s">
        <v>42</v>
      </c>
      <c r="U71" s="15" t="s">
        <v>42</v>
      </c>
      <c r="V71" s="15" t="s">
        <v>42</v>
      </c>
      <c r="W71" s="15" t="s">
        <v>42</v>
      </c>
      <c r="X71" s="15">
        <v>99</v>
      </c>
      <c r="Y71" s="15">
        <v>33</v>
      </c>
      <c r="Z71" s="15">
        <v>7</v>
      </c>
      <c r="AA71" s="15">
        <v>3</v>
      </c>
    </row>
    <row r="72" spans="1:38 16384:16384" ht="15" customHeight="1">
      <c r="A72" s="134"/>
      <c r="B72" s="20" t="s">
        <v>84</v>
      </c>
      <c r="C72" s="20" t="s">
        <v>42</v>
      </c>
      <c r="D72" s="20" t="s">
        <v>42</v>
      </c>
      <c r="E72" s="20" t="s">
        <v>42</v>
      </c>
      <c r="F72" s="20" t="s">
        <v>42</v>
      </c>
      <c r="G72" s="20" t="s">
        <v>42</v>
      </c>
      <c r="H72" s="20" t="s">
        <v>42</v>
      </c>
      <c r="I72" s="20" t="s">
        <v>42</v>
      </c>
      <c r="J72" s="20">
        <f t="shared" ref="J72" si="70">SUM(J73)</f>
        <v>4</v>
      </c>
      <c r="K72" s="20">
        <f t="shared" ref="K72" si="71">SUM(K73)</f>
        <v>-1</v>
      </c>
      <c r="L72" s="20" t="s">
        <v>42</v>
      </c>
      <c r="M72" s="20" t="s">
        <v>42</v>
      </c>
      <c r="N72" s="20" t="s">
        <v>42</v>
      </c>
      <c r="O72" s="20" t="s">
        <v>42</v>
      </c>
      <c r="P72" s="20" t="s">
        <v>42</v>
      </c>
      <c r="Q72" s="20" t="s">
        <v>42</v>
      </c>
      <c r="R72" s="20" t="s">
        <v>42</v>
      </c>
      <c r="S72" s="20" t="s">
        <v>42</v>
      </c>
      <c r="T72" s="20" t="s">
        <v>42</v>
      </c>
      <c r="U72" s="20" t="s">
        <v>42</v>
      </c>
      <c r="V72" s="20" t="s">
        <v>42</v>
      </c>
      <c r="W72" s="20" t="s">
        <v>42</v>
      </c>
      <c r="X72" s="20">
        <f t="shared" ref="X72" si="72">SUM(X73)</f>
        <v>11</v>
      </c>
      <c r="Y72" s="20">
        <f t="shared" ref="Y72" si="73">SUM(Y73)</f>
        <v>27</v>
      </c>
      <c r="Z72" s="20">
        <f t="shared" ref="Z72" si="74">SUM(Z73)</f>
        <v>3</v>
      </c>
      <c r="AA72" s="20">
        <f t="shared" ref="AA72" si="75">SUM(AA73)</f>
        <v>1</v>
      </c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XFD72" s="18">
        <f>SUM(A72:XFC72)</f>
        <v>45</v>
      </c>
    </row>
    <row r="73" spans="1:38 16384:16384">
      <c r="A73" s="134"/>
      <c r="B73" s="15" t="s">
        <v>97</v>
      </c>
      <c r="C73" s="15" t="s">
        <v>42</v>
      </c>
      <c r="D73" s="15" t="s">
        <v>42</v>
      </c>
      <c r="E73" s="15" t="s">
        <v>42</v>
      </c>
      <c r="F73" s="15" t="s">
        <v>42</v>
      </c>
      <c r="G73" s="15" t="s">
        <v>42</v>
      </c>
      <c r="H73" s="15" t="s">
        <v>42</v>
      </c>
      <c r="I73" s="15"/>
      <c r="J73" s="15">
        <v>4</v>
      </c>
      <c r="K73" s="15">
        <v>-1</v>
      </c>
      <c r="L73" s="15" t="s">
        <v>42</v>
      </c>
      <c r="M73" s="15" t="s">
        <v>42</v>
      </c>
      <c r="N73" s="15" t="s">
        <v>42</v>
      </c>
      <c r="O73" s="15" t="s">
        <v>42</v>
      </c>
      <c r="P73" s="15" t="s">
        <v>42</v>
      </c>
      <c r="Q73" s="15" t="s">
        <v>42</v>
      </c>
      <c r="R73" s="15" t="s">
        <v>42</v>
      </c>
      <c r="S73" s="15" t="s">
        <v>42</v>
      </c>
      <c r="T73" s="15" t="s">
        <v>42</v>
      </c>
      <c r="U73" s="15" t="s">
        <v>42</v>
      </c>
      <c r="V73" s="15" t="s">
        <v>42</v>
      </c>
      <c r="W73" s="15" t="s">
        <v>42</v>
      </c>
      <c r="X73" s="15">
        <v>11</v>
      </c>
      <c r="Y73" s="15">
        <v>27</v>
      </c>
      <c r="Z73" s="15">
        <v>3</v>
      </c>
      <c r="AA73" s="15">
        <v>1</v>
      </c>
    </row>
    <row r="74" spans="1:38 16384:16384" ht="15" customHeight="1">
      <c r="A74" s="134"/>
      <c r="B74" s="20" t="s">
        <v>84</v>
      </c>
      <c r="C74" s="20" t="s">
        <v>42</v>
      </c>
      <c r="D74" s="20" t="s">
        <v>42</v>
      </c>
      <c r="E74" s="20" t="s">
        <v>42</v>
      </c>
      <c r="F74" s="20" t="s">
        <v>42</v>
      </c>
      <c r="G74" s="20" t="s">
        <v>42</v>
      </c>
      <c r="H74" s="20" t="s">
        <v>42</v>
      </c>
      <c r="I74" s="20" t="s">
        <v>42</v>
      </c>
      <c r="J74" s="20" t="s">
        <v>42</v>
      </c>
      <c r="K74" s="20" t="s">
        <v>42</v>
      </c>
      <c r="L74" s="20" t="s">
        <v>42</v>
      </c>
      <c r="M74" s="20" t="s">
        <v>42</v>
      </c>
      <c r="N74" s="20" t="s">
        <v>42</v>
      </c>
      <c r="O74" s="20" t="s">
        <v>42</v>
      </c>
      <c r="P74" s="20" t="s">
        <v>42</v>
      </c>
      <c r="Q74" s="20" t="s">
        <v>42</v>
      </c>
      <c r="R74" s="20" t="s">
        <v>42</v>
      </c>
      <c r="S74" s="20" t="s">
        <v>42</v>
      </c>
      <c r="T74" s="20" t="s">
        <v>42</v>
      </c>
      <c r="U74" s="20" t="s">
        <v>42</v>
      </c>
      <c r="V74" s="20" t="s">
        <v>42</v>
      </c>
      <c r="W74" s="20" t="s">
        <v>42</v>
      </c>
      <c r="X74" s="20">
        <f t="shared" ref="X74" si="76">SUM(X75)</f>
        <v>7</v>
      </c>
      <c r="Y74" s="20">
        <f t="shared" ref="Y74" si="77">SUM(Y75)</f>
        <v>1</v>
      </c>
      <c r="Z74" s="20" t="s">
        <v>42</v>
      </c>
      <c r="AA74" s="20" t="s">
        <v>42</v>
      </c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</row>
    <row r="75" spans="1:38 16384:16384">
      <c r="A75" s="135"/>
      <c r="B75" s="15" t="s">
        <v>99</v>
      </c>
      <c r="C75" s="15" t="s">
        <v>42</v>
      </c>
      <c r="D75" s="15" t="s">
        <v>42</v>
      </c>
      <c r="E75" s="15" t="s">
        <v>42</v>
      </c>
      <c r="F75" s="15" t="s">
        <v>42</v>
      </c>
      <c r="G75" s="15" t="s">
        <v>42</v>
      </c>
      <c r="H75" s="15" t="s">
        <v>42</v>
      </c>
      <c r="I75" s="15" t="s">
        <v>42</v>
      </c>
      <c r="J75" s="15" t="s">
        <v>42</v>
      </c>
      <c r="K75" s="15" t="s">
        <v>42</v>
      </c>
      <c r="L75" s="15" t="s">
        <v>42</v>
      </c>
      <c r="M75" s="15" t="s">
        <v>42</v>
      </c>
      <c r="N75" s="15" t="s">
        <v>42</v>
      </c>
      <c r="O75" s="15" t="s">
        <v>42</v>
      </c>
      <c r="P75" s="15" t="s">
        <v>42</v>
      </c>
      <c r="Q75" s="15" t="s">
        <v>42</v>
      </c>
      <c r="R75" s="15" t="s">
        <v>42</v>
      </c>
      <c r="S75" s="15" t="s">
        <v>42</v>
      </c>
      <c r="T75" s="15" t="s">
        <v>42</v>
      </c>
      <c r="U75" s="15" t="s">
        <v>42</v>
      </c>
      <c r="V75" s="15" t="s">
        <v>42</v>
      </c>
      <c r="W75" s="15" t="s">
        <v>42</v>
      </c>
      <c r="X75" s="15">
        <v>7</v>
      </c>
      <c r="Y75" s="15">
        <v>1</v>
      </c>
      <c r="Z75" s="15" t="s">
        <v>42</v>
      </c>
      <c r="AA75" s="15" t="s">
        <v>42</v>
      </c>
    </row>
    <row r="76" spans="1:38 16384:16384" ht="13.5" thickBot="1"/>
    <row r="77" spans="1:38 16384:16384" ht="13.5" thickBot="1">
      <c r="B77" s="45" t="s">
        <v>129</v>
      </c>
      <c r="C77" s="56">
        <v>2021</v>
      </c>
    </row>
    <row r="78" spans="1:38 16384:16384">
      <c r="B78" s="48" t="s">
        <v>130</v>
      </c>
      <c r="C78" s="57">
        <v>1068</v>
      </c>
    </row>
    <row r="79" spans="1:38 16384:16384" ht="13.5" thickBot="1">
      <c r="B79" s="53" t="s">
        <v>131</v>
      </c>
      <c r="C79" s="58">
        <v>431</v>
      </c>
    </row>
    <row r="80" spans="1:38 16384:16384" ht="13.5" thickBot="1"/>
    <row r="81" spans="2:5" ht="13.5" thickBot="1">
      <c r="B81" s="45" t="s">
        <v>89</v>
      </c>
      <c r="C81" s="131" t="s">
        <v>107</v>
      </c>
      <c r="D81" s="131"/>
      <c r="E81" s="132"/>
    </row>
    <row r="82" spans="2:5" ht="13.5" thickBot="1">
      <c r="B82" s="45" t="s">
        <v>105</v>
      </c>
      <c r="C82" s="46">
        <v>2019</v>
      </c>
      <c r="D82" s="46">
        <v>2020</v>
      </c>
      <c r="E82" s="47">
        <v>2021</v>
      </c>
    </row>
    <row r="83" spans="2:5">
      <c r="B83" s="48" t="s">
        <v>91</v>
      </c>
      <c r="C83" s="49">
        <f>SUM(C45:K45)</f>
        <v>24</v>
      </c>
      <c r="D83" s="49">
        <f>SUM(L45:W45)</f>
        <v>23</v>
      </c>
      <c r="E83" s="50">
        <f>SUM(V45:AA45)</f>
        <v>808</v>
      </c>
    </row>
    <row r="84" spans="2:5">
      <c r="B84" s="51" t="s">
        <v>90</v>
      </c>
      <c r="C84" s="18">
        <f>SUM(C16:K16,C23:K23,C34:K34,C46:K46)</f>
        <v>1062</v>
      </c>
      <c r="D84" s="18">
        <f>SUM(L16:W16,L23:W23,L34:W34,L46:W46,L63:W63)</f>
        <v>1468</v>
      </c>
      <c r="E84" s="52">
        <f>SUM(X16:AA16,X23:AA23,X34:AA34,X46:AA46,X62:AA62)</f>
        <v>1442</v>
      </c>
    </row>
    <row r="85" spans="2:5">
      <c r="B85" s="51" t="s">
        <v>92</v>
      </c>
      <c r="C85" s="18">
        <f>SUM(C27:K27)</f>
        <v>0</v>
      </c>
      <c r="D85" s="18">
        <f>SUM(L27:W27)</f>
        <v>0</v>
      </c>
      <c r="E85" s="52">
        <f>SUM(C27:AA27)</f>
        <v>18</v>
      </c>
    </row>
    <row r="86" spans="2:5">
      <c r="B86" s="51" t="s">
        <v>93</v>
      </c>
      <c r="C86" s="18">
        <f>SUM(C64:K64,C51:K51,C28:K28)</f>
        <v>1</v>
      </c>
      <c r="D86" s="18">
        <f>SUM(L65:W65,L51:W51,L29:W29)</f>
        <v>25</v>
      </c>
      <c r="E86" s="52">
        <f>SUM(X28:AA28,X51:AA51,X64:AA64)</f>
        <v>769</v>
      </c>
    </row>
    <row r="87" spans="2:5">
      <c r="B87" s="51" t="s">
        <v>94</v>
      </c>
      <c r="C87" s="18">
        <f>SUM(C39:K39)</f>
        <v>0</v>
      </c>
      <c r="D87" s="18">
        <f>SUM(L37:W37)</f>
        <v>0</v>
      </c>
      <c r="E87" s="52">
        <f>SUM(X37:AA37)</f>
        <v>69</v>
      </c>
    </row>
    <row r="88" spans="2:5">
      <c r="B88" s="51" t="s">
        <v>100</v>
      </c>
      <c r="C88" s="18">
        <f>SUM(C70:K70)</f>
        <v>0</v>
      </c>
      <c r="D88" s="18">
        <f>SUM(L70:W70)</f>
        <v>0</v>
      </c>
      <c r="E88" s="52">
        <f>SUM(X70:AA70)</f>
        <v>142</v>
      </c>
    </row>
    <row r="89" spans="2:5">
      <c r="B89" s="51" t="s">
        <v>101</v>
      </c>
      <c r="C89" s="18">
        <f>SUM(C72:K72)</f>
        <v>3</v>
      </c>
      <c r="D89" s="18">
        <f>SUM(L72:W72)</f>
        <v>0</v>
      </c>
      <c r="E89" s="52">
        <f>SUM(X72:AA72)</f>
        <v>42</v>
      </c>
    </row>
    <row r="90" spans="2:5" ht="13.5" thickBot="1">
      <c r="B90" s="51" t="s">
        <v>102</v>
      </c>
      <c r="C90" s="18">
        <f>SUM(C74:K74)</f>
        <v>0</v>
      </c>
      <c r="D90" s="18">
        <f>SUM(L74:W74)</f>
        <v>0</v>
      </c>
      <c r="E90" s="52">
        <f>SUM(X74:AA74)</f>
        <v>8</v>
      </c>
    </row>
    <row r="91" spans="2:5" ht="13.5" thickBot="1">
      <c r="B91" s="45" t="s">
        <v>132</v>
      </c>
      <c r="C91" s="46">
        <f>SUM(C83:C90)</f>
        <v>1090</v>
      </c>
      <c r="D91" s="46">
        <f>SUM(D83:D90)</f>
        <v>1516</v>
      </c>
      <c r="E91" s="47">
        <f>SUM(E83:E90)</f>
        <v>3298</v>
      </c>
    </row>
    <row r="92" spans="2:5">
      <c r="B92" s="48" t="s">
        <v>106</v>
      </c>
      <c r="C92" s="49"/>
      <c r="D92" s="49"/>
      <c r="E92" s="50"/>
    </row>
    <row r="93" spans="2:5">
      <c r="B93" s="51" t="s">
        <v>104</v>
      </c>
      <c r="C93" s="18">
        <f>SUM(C3:K3,C58:K58)</f>
        <v>0</v>
      </c>
      <c r="D93" s="18">
        <f>SUM(L3:W3,L58:W58)</f>
        <v>0</v>
      </c>
      <c r="E93" s="52">
        <f>SUM(X3:AA3,X58:AA58)</f>
        <v>865</v>
      </c>
    </row>
    <row r="94" spans="2:5" ht="13.5" thickBot="1">
      <c r="B94" s="53" t="s">
        <v>103</v>
      </c>
      <c r="C94" s="54">
        <f>SUM(C7:K8,C60:K60,C13:K13)</f>
        <v>0</v>
      </c>
      <c r="D94" s="54">
        <f>SUM(L6:W6,L13:W13,L60:W60)</f>
        <v>0</v>
      </c>
      <c r="E94" s="55">
        <f>SUM(X6:AA6,X13:AA13,X60:AA60,C78)</f>
        <v>3506</v>
      </c>
    </row>
    <row r="95" spans="2:5" ht="13.5" thickBot="1">
      <c r="B95" s="53" t="s">
        <v>128</v>
      </c>
      <c r="C95" s="54">
        <v>0</v>
      </c>
      <c r="D95" s="54">
        <v>0</v>
      </c>
      <c r="E95" s="55">
        <v>431</v>
      </c>
    </row>
    <row r="96" spans="2:5" ht="13.5" thickBot="1">
      <c r="B96" s="45" t="s">
        <v>133</v>
      </c>
      <c r="C96" s="46">
        <f>SUM(C93:C94)</f>
        <v>0</v>
      </c>
      <c r="D96" s="46">
        <f>SUM(D93:D94)</f>
        <v>0</v>
      </c>
      <c r="E96" s="47">
        <f>SUM(E93:E95)</f>
        <v>4802</v>
      </c>
    </row>
    <row r="97" spans="2:5" ht="13.5" thickBot="1">
      <c r="B97" s="45" t="s">
        <v>108</v>
      </c>
      <c r="C97" s="46">
        <f>SUM(C83:C90,C93:C94)</f>
        <v>1090</v>
      </c>
      <c r="D97" s="46">
        <f>SUM(D83:D90,D93:D94)</f>
        <v>1516</v>
      </c>
      <c r="E97" s="47">
        <f>SUM(E96,E91)</f>
        <v>8100</v>
      </c>
    </row>
  </sheetData>
  <mergeCells count="11">
    <mergeCell ref="A1:Q1"/>
    <mergeCell ref="C81:E81"/>
    <mergeCell ref="A24:A29"/>
    <mergeCell ref="A14:A15"/>
    <mergeCell ref="A17:A18"/>
    <mergeCell ref="A4:A8"/>
    <mergeCell ref="A45:A52"/>
    <mergeCell ref="A35:A39"/>
    <mergeCell ref="A71:A75"/>
    <mergeCell ref="A59:A61"/>
    <mergeCell ref="A63:A65"/>
  </mergeCells>
  <phoneticPr fontId="6" type="noConversion"/>
  <pageMargins left="0.7" right="0.7" top="0.75" bottom="0.75" header="0.3" footer="0.3"/>
  <pageSetup orientation="portrait" r:id="rId1"/>
  <ignoredErrors>
    <ignoredError sqref="X3:Y3" formulaRange="1"/>
  </ignoredErrors>
  <drawing r:id="rId2"/>
  <legacyDrawing r:id="rId3"/>
  <oleObjects>
    <mc:AlternateContent xmlns:mc="http://schemas.openxmlformats.org/markup-compatibility/2006">
      <mc:Choice Requires="x14">
        <oleObject progId="Prism8.Document" shapeId="4097" r:id="rId4">
          <objectPr defaultSize="0" autoPict="0" r:id="rId5">
            <anchor moveWithCells="1">
              <from>
                <xdr:col>0</xdr:col>
                <xdr:colOff>342900</xdr:colOff>
                <xdr:row>99</xdr:row>
                <xdr:rowOff>104775</xdr:rowOff>
              </from>
              <to>
                <xdr:col>2</xdr:col>
                <xdr:colOff>104775</xdr:colOff>
                <xdr:row>124</xdr:row>
                <xdr:rowOff>133350</xdr:rowOff>
              </to>
            </anchor>
          </objectPr>
        </oleObject>
      </mc:Choice>
      <mc:Fallback>
        <oleObject progId="Prism8.Document" shapeId="4097" r:id="rId4"/>
      </mc:Fallback>
    </mc:AlternateContent>
    <mc:AlternateContent xmlns:mc="http://schemas.openxmlformats.org/markup-compatibility/2006">
      <mc:Choice Requires="x14">
        <oleObject progId="Prism8.Document" shapeId="4100" r:id="rId6">
          <objectPr defaultSize="0" autoPict="0" r:id="rId7">
            <anchor moveWithCells="1">
              <from>
                <xdr:col>2</xdr:col>
                <xdr:colOff>257175</xdr:colOff>
                <xdr:row>99</xdr:row>
                <xdr:rowOff>133350</xdr:rowOff>
              </from>
              <to>
                <xdr:col>5</xdr:col>
                <xdr:colOff>457200</xdr:colOff>
                <xdr:row>125</xdr:row>
                <xdr:rowOff>0</xdr:rowOff>
              </to>
            </anchor>
          </objectPr>
        </oleObject>
      </mc:Choice>
      <mc:Fallback>
        <oleObject progId="Prism8.Document" shapeId="4100" r:id="rId6"/>
      </mc:Fallback>
    </mc:AlternateContent>
    <mc:AlternateContent xmlns:mc="http://schemas.openxmlformats.org/markup-compatibility/2006">
      <mc:Choice Requires="x14">
        <oleObject progId="Prism8.Document" shapeId="4101" r:id="rId8">
          <objectPr defaultSize="0" autoPict="0" r:id="rId9">
            <anchor moveWithCells="1">
              <from>
                <xdr:col>5</xdr:col>
                <xdr:colOff>628650</xdr:colOff>
                <xdr:row>99</xdr:row>
                <xdr:rowOff>152400</xdr:rowOff>
              </from>
              <to>
                <xdr:col>8</xdr:col>
                <xdr:colOff>838200</xdr:colOff>
                <xdr:row>125</xdr:row>
                <xdr:rowOff>47625</xdr:rowOff>
              </to>
            </anchor>
          </objectPr>
        </oleObject>
      </mc:Choice>
      <mc:Fallback>
        <oleObject progId="Prism8.Document" shapeId="4101" r:id="rId8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60DC84-3986-4BC7-AF40-26D419A6B969}">
  <sheetPr>
    <outlinePr summaryBelow="0" summaryRight="0"/>
  </sheetPr>
  <dimension ref="A1:AB14"/>
  <sheetViews>
    <sheetView workbookViewId="0">
      <selection activeCell="B20" sqref="B20"/>
    </sheetView>
  </sheetViews>
  <sheetFormatPr defaultColWidth="14.42578125" defaultRowHeight="15.75" customHeight="1"/>
  <cols>
    <col min="1" max="1" width="14.42578125" style="59"/>
    <col min="2" max="2" width="64.85546875" style="59" customWidth="1"/>
    <col min="3" max="3" width="13" style="59" customWidth="1"/>
    <col min="4" max="4" width="13.28515625" style="59" customWidth="1"/>
    <col min="5" max="5" width="12.42578125" style="59" customWidth="1"/>
    <col min="6" max="6" width="13" style="59" customWidth="1"/>
    <col min="7" max="7" width="11.7109375" style="59" customWidth="1"/>
    <col min="8" max="8" width="27.85546875" style="59" customWidth="1"/>
    <col min="9" max="9" width="14.42578125" style="59"/>
    <col min="10" max="10" width="9.28515625" style="59" customWidth="1"/>
    <col min="11" max="16384" width="14.42578125" style="59"/>
  </cols>
  <sheetData>
    <row r="1" spans="1:28" ht="20.25">
      <c r="A1" s="159" t="s">
        <v>1703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</row>
    <row r="2" spans="1:28" s="64" customFormat="1" ht="47.25">
      <c r="A2" s="65" t="s">
        <v>160</v>
      </c>
      <c r="B2" s="65" t="s">
        <v>159</v>
      </c>
      <c r="C2" s="109" t="s">
        <v>158</v>
      </c>
      <c r="D2" s="109" t="s">
        <v>157</v>
      </c>
      <c r="E2" s="109" t="s">
        <v>156</v>
      </c>
      <c r="F2" s="65" t="s">
        <v>155</v>
      </c>
      <c r="G2" s="65" t="s">
        <v>1169</v>
      </c>
      <c r="H2" s="65" t="s">
        <v>1168</v>
      </c>
      <c r="I2" s="65" t="s">
        <v>153</v>
      </c>
      <c r="J2" s="65" t="s">
        <v>152</v>
      </c>
      <c r="K2" s="65" t="s">
        <v>151</v>
      </c>
      <c r="L2" s="65" t="s">
        <v>150</v>
      </c>
      <c r="M2" s="65" t="s">
        <v>149</v>
      </c>
      <c r="N2" s="65" t="s">
        <v>148</v>
      </c>
      <c r="O2" s="65" t="s">
        <v>147</v>
      </c>
      <c r="P2" s="65" t="s">
        <v>146</v>
      </c>
    </row>
    <row r="3" spans="1:28" ht="15">
      <c r="A3" s="63" t="s">
        <v>1695</v>
      </c>
      <c r="B3" s="63" t="s">
        <v>1694</v>
      </c>
      <c r="C3" s="100">
        <v>43962</v>
      </c>
      <c r="D3" s="100">
        <v>43909</v>
      </c>
      <c r="E3" s="100">
        <v>44561</v>
      </c>
      <c r="F3" s="63" t="s">
        <v>209</v>
      </c>
      <c r="G3" s="63">
        <v>40000</v>
      </c>
      <c r="H3" s="63" t="s">
        <v>1693</v>
      </c>
      <c r="I3" s="63" t="s">
        <v>1692</v>
      </c>
      <c r="J3" s="108" t="s">
        <v>199</v>
      </c>
      <c r="K3" s="63" t="s">
        <v>180</v>
      </c>
      <c r="L3" s="63" t="s">
        <v>261</v>
      </c>
      <c r="M3" s="63" t="s">
        <v>234</v>
      </c>
      <c r="N3" s="61" t="s">
        <v>1691</v>
      </c>
      <c r="O3" s="63" t="s">
        <v>1690</v>
      </c>
      <c r="P3" s="107" t="s">
        <v>1689</v>
      </c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</row>
    <row r="4" spans="1:28" ht="15">
      <c r="A4" s="63" t="s">
        <v>1688</v>
      </c>
      <c r="B4" s="63" t="s">
        <v>1687</v>
      </c>
      <c r="C4" s="99">
        <v>43963</v>
      </c>
      <c r="D4" s="99">
        <v>44032</v>
      </c>
      <c r="E4" s="100">
        <v>44307</v>
      </c>
      <c r="F4" s="63" t="s">
        <v>209</v>
      </c>
      <c r="G4" s="59">
        <v>400</v>
      </c>
      <c r="H4" s="63" t="s">
        <v>1636</v>
      </c>
      <c r="I4" s="63" t="s">
        <v>1686</v>
      </c>
      <c r="J4" s="61" t="s">
        <v>199</v>
      </c>
      <c r="K4" s="63" t="s">
        <v>1254</v>
      </c>
      <c r="L4" s="63" t="s">
        <v>319</v>
      </c>
      <c r="M4" s="63" t="s">
        <v>197</v>
      </c>
      <c r="N4" s="61" t="s">
        <v>88</v>
      </c>
      <c r="O4" s="63" t="s">
        <v>1685</v>
      </c>
      <c r="P4" s="107" t="s">
        <v>1684</v>
      </c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</row>
    <row r="5" spans="1:28" ht="15">
      <c r="A5" s="63" t="s">
        <v>1683</v>
      </c>
      <c r="B5" s="63" t="s">
        <v>1682</v>
      </c>
      <c r="C5" s="99">
        <v>43969</v>
      </c>
      <c r="D5" s="99">
        <v>43955</v>
      </c>
      <c r="E5" s="99">
        <v>44141</v>
      </c>
      <c r="F5" s="63" t="s">
        <v>191</v>
      </c>
      <c r="G5" s="59">
        <v>108</v>
      </c>
      <c r="H5" s="63" t="s">
        <v>1636</v>
      </c>
      <c r="I5" s="63" t="s">
        <v>1681</v>
      </c>
      <c r="J5" s="61" t="s">
        <v>199</v>
      </c>
      <c r="K5" s="63" t="s">
        <v>1204</v>
      </c>
      <c r="L5" s="63" t="s">
        <v>137</v>
      </c>
      <c r="M5" s="63" t="s">
        <v>197</v>
      </c>
      <c r="N5" s="61" t="s">
        <v>88</v>
      </c>
      <c r="O5" s="63" t="s">
        <v>1680</v>
      </c>
      <c r="P5" s="107" t="s">
        <v>1679</v>
      </c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</row>
    <row r="6" spans="1:28" ht="15">
      <c r="A6" s="83" t="s">
        <v>1678</v>
      </c>
      <c r="B6" s="83" t="s">
        <v>1677</v>
      </c>
      <c r="C6" s="88">
        <v>43998</v>
      </c>
      <c r="D6" s="88">
        <v>43953</v>
      </c>
      <c r="E6" s="88">
        <v>43987</v>
      </c>
      <c r="F6" s="83" t="s">
        <v>191</v>
      </c>
      <c r="G6" s="83">
        <v>116</v>
      </c>
      <c r="H6" s="83" t="s">
        <v>1636</v>
      </c>
      <c r="I6" s="83" t="s">
        <v>1676</v>
      </c>
      <c r="J6" s="83" t="s">
        <v>199</v>
      </c>
      <c r="K6" s="83" t="s">
        <v>247</v>
      </c>
      <c r="L6" s="83"/>
      <c r="M6" s="83" t="s">
        <v>197</v>
      </c>
      <c r="N6" s="83" t="s">
        <v>88</v>
      </c>
      <c r="O6" s="90">
        <v>10000918</v>
      </c>
      <c r="P6" s="87" t="s">
        <v>1675</v>
      </c>
      <c r="Q6" s="83"/>
      <c r="R6" s="83"/>
      <c r="S6" s="61"/>
      <c r="T6" s="61"/>
      <c r="U6" s="61"/>
      <c r="V6" s="61"/>
      <c r="W6" s="61"/>
      <c r="X6" s="61"/>
      <c r="Y6" s="61"/>
      <c r="Z6" s="61"/>
      <c r="AA6" s="61"/>
      <c r="AB6" s="61"/>
    </row>
    <row r="7" spans="1:28" ht="15">
      <c r="A7" s="63" t="s">
        <v>1674</v>
      </c>
      <c r="B7" s="63" t="s">
        <v>1673</v>
      </c>
      <c r="C7" s="99">
        <v>43999</v>
      </c>
      <c r="D7" s="99">
        <v>44025</v>
      </c>
      <c r="E7" s="100">
        <v>44521</v>
      </c>
      <c r="F7" s="63" t="s">
        <v>209</v>
      </c>
      <c r="G7" s="59">
        <v>80</v>
      </c>
      <c r="H7" s="63" t="s">
        <v>1636</v>
      </c>
      <c r="I7" s="63" t="s">
        <v>1672</v>
      </c>
      <c r="J7" s="61" t="s">
        <v>199</v>
      </c>
      <c r="K7" s="63" t="s">
        <v>1671</v>
      </c>
      <c r="L7" s="63" t="s">
        <v>227</v>
      </c>
      <c r="M7" s="63" t="s">
        <v>197</v>
      </c>
      <c r="N7" s="61" t="s">
        <v>88</v>
      </c>
      <c r="O7" s="63" t="s">
        <v>1670</v>
      </c>
      <c r="P7" s="107" t="s">
        <v>1669</v>
      </c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</row>
    <row r="8" spans="1:28" ht="15">
      <c r="A8" s="83" t="s">
        <v>1668</v>
      </c>
      <c r="B8" s="83" t="s">
        <v>1667</v>
      </c>
      <c r="C8" s="88">
        <v>44006</v>
      </c>
      <c r="D8" s="88">
        <v>43964</v>
      </c>
      <c r="E8" s="88">
        <v>44074</v>
      </c>
      <c r="F8" s="83" t="s">
        <v>191</v>
      </c>
      <c r="G8" s="83">
        <v>4257</v>
      </c>
      <c r="H8" s="83" t="s">
        <v>1666</v>
      </c>
      <c r="I8" s="83" t="s">
        <v>1665</v>
      </c>
      <c r="J8" s="83" t="s">
        <v>199</v>
      </c>
      <c r="K8" s="83" t="s">
        <v>180</v>
      </c>
      <c r="L8" s="83" t="s">
        <v>137</v>
      </c>
      <c r="M8" s="83" t="s">
        <v>197</v>
      </c>
      <c r="N8" s="83" t="s">
        <v>88</v>
      </c>
      <c r="O8" s="83" t="s">
        <v>1664</v>
      </c>
      <c r="P8" s="87" t="s">
        <v>1663</v>
      </c>
      <c r="Q8" s="83"/>
      <c r="R8" s="83"/>
    </row>
    <row r="9" spans="1:28" ht="15">
      <c r="A9" s="63" t="s">
        <v>1662</v>
      </c>
      <c r="B9" s="63" t="s">
        <v>1661</v>
      </c>
      <c r="C9" s="99">
        <v>44019</v>
      </c>
      <c r="D9" s="99">
        <v>44037</v>
      </c>
      <c r="E9" s="99">
        <v>44094</v>
      </c>
      <c r="F9" s="63" t="s">
        <v>142</v>
      </c>
      <c r="G9" s="59">
        <v>200</v>
      </c>
      <c r="H9" s="63" t="s">
        <v>1636</v>
      </c>
      <c r="I9" s="63"/>
      <c r="J9" s="61" t="s">
        <v>199</v>
      </c>
      <c r="K9" s="63" t="s">
        <v>1214</v>
      </c>
      <c r="L9" s="63"/>
      <c r="M9" s="63" t="s">
        <v>197</v>
      </c>
      <c r="N9" s="61" t="s">
        <v>88</v>
      </c>
      <c r="O9" s="63" t="s">
        <v>1660</v>
      </c>
      <c r="P9" s="98" t="s">
        <v>1659</v>
      </c>
    </row>
    <row r="10" spans="1:28" ht="15">
      <c r="A10" s="63" t="s">
        <v>1658</v>
      </c>
      <c r="B10" s="63" t="s">
        <v>1657</v>
      </c>
      <c r="C10" s="99">
        <v>44181</v>
      </c>
      <c r="D10" s="99">
        <v>43990</v>
      </c>
      <c r="E10" s="99">
        <v>44134</v>
      </c>
      <c r="F10" s="63" t="s">
        <v>191</v>
      </c>
      <c r="G10" s="59">
        <v>600</v>
      </c>
      <c r="H10" s="63" t="s">
        <v>1636</v>
      </c>
      <c r="I10" s="63" t="s">
        <v>1656</v>
      </c>
      <c r="J10" s="61" t="s">
        <v>199</v>
      </c>
      <c r="K10" s="63" t="s">
        <v>1655</v>
      </c>
      <c r="L10" s="63" t="s">
        <v>319</v>
      </c>
      <c r="M10" s="63" t="s">
        <v>197</v>
      </c>
      <c r="N10" s="61" t="s">
        <v>88</v>
      </c>
      <c r="O10" s="63" t="s">
        <v>1654</v>
      </c>
      <c r="P10" s="98" t="s">
        <v>1653</v>
      </c>
    </row>
    <row r="11" spans="1:28" ht="15">
      <c r="A11" s="63" t="s">
        <v>1652</v>
      </c>
      <c r="B11" s="63" t="s">
        <v>1651</v>
      </c>
      <c r="C11" s="99">
        <v>44211</v>
      </c>
      <c r="D11" s="99">
        <v>44221</v>
      </c>
      <c r="E11" s="99">
        <v>44306</v>
      </c>
      <c r="F11" s="63" t="s">
        <v>142</v>
      </c>
      <c r="G11" s="59">
        <v>294</v>
      </c>
      <c r="H11" s="63" t="s">
        <v>1636</v>
      </c>
      <c r="I11" s="63"/>
      <c r="J11" s="61" t="s">
        <v>199</v>
      </c>
      <c r="K11" s="63" t="s">
        <v>207</v>
      </c>
      <c r="L11" s="63" t="s">
        <v>261</v>
      </c>
      <c r="M11" s="63" t="s">
        <v>197</v>
      </c>
      <c r="N11" s="61" t="s">
        <v>88</v>
      </c>
      <c r="O11" s="63" t="s">
        <v>1650</v>
      </c>
      <c r="P11" s="98" t="s">
        <v>1649</v>
      </c>
    </row>
    <row r="12" spans="1:28" ht="15">
      <c r="A12" s="63" t="s">
        <v>1648</v>
      </c>
      <c r="B12" s="63" t="s">
        <v>1647</v>
      </c>
      <c r="C12" s="99">
        <v>44215</v>
      </c>
      <c r="D12" s="99">
        <v>43881</v>
      </c>
      <c r="E12" s="99">
        <v>43941</v>
      </c>
      <c r="F12" s="63" t="s">
        <v>191</v>
      </c>
      <c r="G12" s="59">
        <v>150</v>
      </c>
      <c r="H12" s="63" t="s">
        <v>1636</v>
      </c>
      <c r="I12" s="63" t="s">
        <v>1646</v>
      </c>
      <c r="J12" s="61" t="s">
        <v>199</v>
      </c>
      <c r="K12" s="63" t="s">
        <v>1214</v>
      </c>
      <c r="L12" s="63"/>
      <c r="M12" s="63" t="s">
        <v>197</v>
      </c>
      <c r="N12" s="61" t="s">
        <v>88</v>
      </c>
      <c r="O12" s="63" t="s">
        <v>1645</v>
      </c>
      <c r="P12" s="98" t="s">
        <v>1644</v>
      </c>
    </row>
    <row r="13" spans="1:28" ht="15">
      <c r="A13" s="63" t="s">
        <v>1643</v>
      </c>
      <c r="B13" s="63" t="s">
        <v>1642</v>
      </c>
      <c r="C13" s="99">
        <v>44236</v>
      </c>
      <c r="D13" s="99">
        <v>44171</v>
      </c>
      <c r="E13" s="99">
        <v>44233</v>
      </c>
      <c r="F13" s="63" t="s">
        <v>191</v>
      </c>
      <c r="G13" s="59">
        <v>300</v>
      </c>
      <c r="H13" s="63" t="s">
        <v>1636</v>
      </c>
      <c r="I13" s="63" t="s">
        <v>1641</v>
      </c>
      <c r="J13" s="61" t="s">
        <v>199</v>
      </c>
      <c r="K13" s="63" t="s">
        <v>214</v>
      </c>
      <c r="L13" s="63" t="s">
        <v>227</v>
      </c>
      <c r="M13" s="63" t="s">
        <v>197</v>
      </c>
      <c r="N13" s="61" t="s">
        <v>88</v>
      </c>
      <c r="O13" s="63" t="s">
        <v>1640</v>
      </c>
      <c r="P13" s="107" t="s">
        <v>1639</v>
      </c>
      <c r="S13" s="80"/>
    </row>
    <row r="14" spans="1:28" ht="15">
      <c r="A14" s="63" t="s">
        <v>1638</v>
      </c>
      <c r="B14" s="63" t="s">
        <v>1637</v>
      </c>
      <c r="C14" s="99">
        <v>44258</v>
      </c>
      <c r="D14" s="99">
        <v>44105</v>
      </c>
      <c r="E14" s="99">
        <v>44291</v>
      </c>
      <c r="F14" s="63" t="s">
        <v>209</v>
      </c>
      <c r="G14" s="59">
        <v>150</v>
      </c>
      <c r="H14" s="63" t="s">
        <v>1636</v>
      </c>
      <c r="I14" s="63" t="s">
        <v>1635</v>
      </c>
      <c r="J14" s="61" t="s">
        <v>199</v>
      </c>
      <c r="K14" s="63" t="s">
        <v>1173</v>
      </c>
      <c r="L14" s="63" t="s">
        <v>227</v>
      </c>
      <c r="M14" s="63" t="s">
        <v>197</v>
      </c>
      <c r="N14" s="61" t="s">
        <v>88</v>
      </c>
      <c r="O14" s="63" t="s">
        <v>1634</v>
      </c>
      <c r="P14" s="107" t="s">
        <v>1633</v>
      </c>
      <c r="S14" s="80"/>
    </row>
  </sheetData>
  <mergeCells count="1">
    <mergeCell ref="A1:Q1"/>
  </mergeCells>
  <hyperlinks>
    <hyperlink ref="P3" r:id="rId1" xr:uid="{D9816426-5CC6-4ED7-88F8-92F9D5E00500}"/>
    <hyperlink ref="P4" r:id="rId2" xr:uid="{820F4559-0FCE-4C85-8C71-9FDC3D15CDEB}"/>
    <hyperlink ref="P5" r:id="rId3" xr:uid="{93F77506-62AB-40AD-98AD-31DFA27904EB}"/>
    <hyperlink ref="P7" r:id="rId4" xr:uid="{E033FA61-1FCF-4AE9-A281-FD48528DF4CF}"/>
    <hyperlink ref="P9" r:id="rId5" xr:uid="{7A357D4F-15F9-4F9B-9629-58837D12FFB9}"/>
    <hyperlink ref="P10" r:id="rId6" xr:uid="{D0FD269F-940F-4AE0-BF3B-8FE13A1C5D9B}"/>
    <hyperlink ref="P11" r:id="rId7" xr:uid="{C31A7789-FC36-4319-8544-98A4C6A1240A}"/>
    <hyperlink ref="P12" r:id="rId8" xr:uid="{DE80716B-32E6-4638-B3BA-36E3ED7CCDA4}"/>
    <hyperlink ref="P13" r:id="rId9" xr:uid="{6B53C339-68DA-47AE-A90E-D9F25F667EFA}"/>
    <hyperlink ref="P14" r:id="rId10" xr:uid="{1CF5DC52-9779-41D0-A881-90B296965ED5}"/>
    <hyperlink ref="P6" r:id="rId11" xr:uid="{6271F285-2F53-4661-B208-37B6C0EBDA06}"/>
    <hyperlink ref="P8" r:id="rId12" xr:uid="{3D268D71-EE51-489C-9615-1D61E714056D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984570-9EEB-44B0-886C-83974A5ECD36}">
  <dimension ref="A1:X194"/>
  <sheetViews>
    <sheetView zoomScale="70" zoomScaleNormal="70" workbookViewId="0">
      <selection sqref="A1:Q1"/>
    </sheetView>
  </sheetViews>
  <sheetFormatPr defaultColWidth="8.85546875" defaultRowHeight="12.75"/>
  <cols>
    <col min="1" max="1" width="11.42578125" style="59" customWidth="1"/>
    <col min="2" max="2" width="11.28515625" style="59" customWidth="1"/>
    <col min="3" max="3" width="11.140625" style="59" customWidth="1"/>
    <col min="4" max="4" width="3" style="59" customWidth="1"/>
    <col min="5" max="5" width="11.7109375" style="59" bestFit="1" customWidth="1"/>
    <col min="6" max="6" width="6.140625" style="59" customWidth="1"/>
    <col min="7" max="9" width="6.42578125" style="59" customWidth="1"/>
    <col min="10" max="10" width="6.85546875" style="59" customWidth="1"/>
    <col min="11" max="11" width="6.7109375" style="59" customWidth="1"/>
    <col min="12" max="12" width="6.140625" style="59" customWidth="1"/>
    <col min="13" max="13" width="6.7109375" style="59" customWidth="1"/>
    <col min="14" max="14" width="6.42578125" style="59" customWidth="1"/>
    <col min="15" max="15" width="6.28515625" style="59" customWidth="1"/>
    <col min="16" max="16" width="6.42578125" style="59" customWidth="1"/>
    <col min="17" max="17" width="6.85546875" style="59" customWidth="1"/>
    <col min="18" max="18" width="6.140625" style="59" customWidth="1"/>
    <col min="19" max="19" width="6.7109375" style="59" customWidth="1"/>
    <col min="20" max="20" width="6.42578125" style="59" customWidth="1"/>
    <col min="21" max="21" width="6.42578125" style="59" bestFit="1" customWidth="1"/>
    <col min="22" max="22" width="7.140625" style="59" bestFit="1" customWidth="1"/>
    <col min="23" max="23" width="6.42578125" style="59" bestFit="1" customWidth="1"/>
    <col min="24" max="16384" width="8.85546875" style="59"/>
  </cols>
  <sheetData>
    <row r="1" spans="1:24" ht="20.25">
      <c r="A1" s="158" t="s">
        <v>1704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</row>
    <row r="2" spans="1:24">
      <c r="A2" s="59" t="s">
        <v>1697</v>
      </c>
      <c r="B2" s="59" t="s">
        <v>171</v>
      </c>
      <c r="C2" s="59" t="s">
        <v>163</v>
      </c>
      <c r="F2" s="110">
        <v>43831</v>
      </c>
      <c r="G2" s="110">
        <v>43862</v>
      </c>
      <c r="H2" s="110">
        <v>43891</v>
      </c>
      <c r="I2" s="110">
        <v>43922</v>
      </c>
      <c r="J2" s="110">
        <v>43952</v>
      </c>
      <c r="K2" s="110">
        <v>43983</v>
      </c>
      <c r="L2" s="110">
        <v>44013</v>
      </c>
      <c r="M2" s="110">
        <v>44044</v>
      </c>
      <c r="N2" s="110">
        <v>44075</v>
      </c>
      <c r="O2" s="110">
        <v>44105</v>
      </c>
      <c r="P2" s="110">
        <v>44136</v>
      </c>
      <c r="Q2" s="110">
        <v>44166</v>
      </c>
      <c r="R2" s="110">
        <v>44197</v>
      </c>
      <c r="S2" s="110">
        <v>44228</v>
      </c>
      <c r="T2" s="110">
        <v>44256</v>
      </c>
      <c r="U2" s="110">
        <v>44287</v>
      </c>
      <c r="V2" s="110">
        <v>44317</v>
      </c>
      <c r="W2" s="110">
        <v>44348</v>
      </c>
      <c r="X2" s="59" t="s">
        <v>36</v>
      </c>
    </row>
    <row r="3" spans="1:24" ht="15">
      <c r="A3" s="88">
        <v>43868</v>
      </c>
      <c r="B3" s="99">
        <v>43916</v>
      </c>
      <c r="C3" s="99">
        <v>43934</v>
      </c>
      <c r="E3" s="59" t="s">
        <v>1697</v>
      </c>
      <c r="F3" s="59">
        <v>0</v>
      </c>
      <c r="G3" s="59">
        <f>COUNT(A3:A4)</f>
        <v>2</v>
      </c>
      <c r="H3" s="59">
        <f>COUNT(A5:A25)</f>
        <v>21</v>
      </c>
      <c r="I3" s="59">
        <f>COUNT(A26:A122)</f>
        <v>97</v>
      </c>
      <c r="J3" s="59">
        <f>COUNT(A123:A153)</f>
        <v>31</v>
      </c>
      <c r="K3" s="59">
        <f>COUNT(A154:A168)</f>
        <v>15</v>
      </c>
      <c r="L3" s="59">
        <f>COUNT(A169:A175)</f>
        <v>7</v>
      </c>
      <c r="M3" s="59">
        <f>COUNT(A176:A180)</f>
        <v>5</v>
      </c>
      <c r="N3" s="59">
        <f>COUNT(A181)</f>
        <v>1</v>
      </c>
      <c r="O3" s="59">
        <f>COUNT(A182:A186)</f>
        <v>5</v>
      </c>
      <c r="P3" s="59">
        <f>COUNT(A187:A188)</f>
        <v>2</v>
      </c>
      <c r="Q3" s="59">
        <f>COUNT(A189)</f>
        <v>1</v>
      </c>
      <c r="R3" s="59">
        <f>COUNT(A190:A191)</f>
        <v>2</v>
      </c>
      <c r="S3" s="59">
        <v>0</v>
      </c>
      <c r="T3" s="59">
        <f>COUNT(A192)</f>
        <v>1</v>
      </c>
      <c r="U3" s="59">
        <f>COUNT(A193:A194)</f>
        <v>2</v>
      </c>
      <c r="V3" s="59">
        <v>0</v>
      </c>
      <c r="W3" s="59">
        <v>0</v>
      </c>
      <c r="X3" s="59">
        <f>SUM(F3:W3)</f>
        <v>192</v>
      </c>
    </row>
    <row r="4" spans="1:24" ht="15">
      <c r="A4" s="88">
        <v>43888</v>
      </c>
      <c r="B4" s="99">
        <v>43916</v>
      </c>
      <c r="C4" s="99">
        <v>43938</v>
      </c>
      <c r="E4" s="59" t="s">
        <v>171</v>
      </c>
      <c r="F4" s="59">
        <v>0</v>
      </c>
      <c r="G4" s="59">
        <v>0</v>
      </c>
      <c r="H4" s="59">
        <f>COUNT(B3:B7)</f>
        <v>5</v>
      </c>
      <c r="I4" s="59">
        <f>COUNT(B8:B13)</f>
        <v>6</v>
      </c>
      <c r="J4" s="59">
        <f>COUNT(B14:B17)</f>
        <v>4</v>
      </c>
      <c r="K4" s="59">
        <f>COUNT(B17)</f>
        <v>1</v>
      </c>
      <c r="L4" s="59">
        <f>COUNT(B18:B19)</f>
        <v>2</v>
      </c>
      <c r="M4" s="59">
        <f>COUNT(B20:B22)</f>
        <v>3</v>
      </c>
      <c r="N4" s="59">
        <f>COUNT(B23)</f>
        <v>1</v>
      </c>
      <c r="O4" s="59">
        <f>COUNT(B24)</f>
        <v>1</v>
      </c>
      <c r="P4" s="59">
        <v>0</v>
      </c>
      <c r="Q4" s="59">
        <f>COUNT(B25:B26)</f>
        <v>2</v>
      </c>
      <c r="R4" s="59">
        <f>COUNT(B27)</f>
        <v>1</v>
      </c>
      <c r="S4" s="59">
        <f>COUNT(B28:B29)</f>
        <v>2</v>
      </c>
      <c r="T4" s="59">
        <f>COUNT(B30)</f>
        <v>1</v>
      </c>
      <c r="U4" s="59">
        <f>COUNT(B31)</f>
        <v>1</v>
      </c>
      <c r="V4" s="59">
        <v>0</v>
      </c>
      <c r="W4" s="59">
        <v>0</v>
      </c>
      <c r="X4" s="59">
        <f>SUM(F4:W4)</f>
        <v>30</v>
      </c>
    </row>
    <row r="5" spans="1:24" ht="15">
      <c r="A5" s="88">
        <v>43901</v>
      </c>
      <c r="B5" s="99">
        <v>43917</v>
      </c>
      <c r="C5" s="99">
        <v>43945</v>
      </c>
      <c r="E5" s="59" t="s">
        <v>163</v>
      </c>
      <c r="F5" s="59">
        <v>0</v>
      </c>
      <c r="G5" s="59">
        <v>0</v>
      </c>
      <c r="H5" s="59">
        <v>0</v>
      </c>
      <c r="I5" s="59">
        <f>COUNT(C3:C5)</f>
        <v>3</v>
      </c>
      <c r="J5" s="59">
        <f>COUNT(C6:C16)</f>
        <v>11</v>
      </c>
      <c r="K5" s="59">
        <f>COUNT(C17:C25)</f>
        <v>9</v>
      </c>
      <c r="L5" s="59">
        <f>COUNT(C26:C27)</f>
        <v>2</v>
      </c>
      <c r="M5" s="59">
        <f>COUNT(C28:C33)</f>
        <v>6</v>
      </c>
      <c r="N5" s="59">
        <f>COUNT(C34)</f>
        <v>1</v>
      </c>
      <c r="O5" s="59">
        <f>COUNT(C35:C36)</f>
        <v>2</v>
      </c>
      <c r="P5" s="59">
        <f>COUNT(C37:C39)</f>
        <v>3</v>
      </c>
      <c r="Q5" s="59">
        <f>COUNT(C40:C41)</f>
        <v>2</v>
      </c>
      <c r="R5" s="59">
        <f>COUNT(C42:C48)</f>
        <v>7</v>
      </c>
      <c r="S5" s="59">
        <f>COUNT(C49:C51)</f>
        <v>3</v>
      </c>
      <c r="T5" s="59">
        <f>COUNT(C52)</f>
        <v>1</v>
      </c>
      <c r="U5" s="59">
        <f>COUNT(C53:C55)</f>
        <v>3</v>
      </c>
      <c r="V5" s="59">
        <f>COUNT(C56:C59)</f>
        <v>4</v>
      </c>
      <c r="W5" s="59">
        <f>COUNT(C60:C62)</f>
        <v>3</v>
      </c>
      <c r="X5" s="59">
        <f>SUM(F5:W5)</f>
        <v>60</v>
      </c>
    </row>
    <row r="6" spans="1:24" ht="15">
      <c r="A6" s="88">
        <v>43901</v>
      </c>
      <c r="B6" s="99">
        <v>43920</v>
      </c>
      <c r="C6" s="99">
        <v>43955</v>
      </c>
    </row>
    <row r="7" spans="1:24" ht="15">
      <c r="A7" s="88">
        <v>43903</v>
      </c>
      <c r="B7" s="99">
        <v>43921</v>
      </c>
      <c r="C7" s="99">
        <v>43956</v>
      </c>
    </row>
    <row r="8" spans="1:24" ht="15">
      <c r="A8" s="88">
        <v>43906</v>
      </c>
      <c r="B8" s="99">
        <v>43938</v>
      </c>
      <c r="C8" s="99">
        <v>43962</v>
      </c>
    </row>
    <row r="9" spans="1:24" ht="15">
      <c r="A9" s="88">
        <v>43910</v>
      </c>
      <c r="B9" s="99">
        <v>43942</v>
      </c>
      <c r="C9" s="99">
        <v>43966</v>
      </c>
    </row>
    <row r="10" spans="1:24" ht="15">
      <c r="A10" s="88">
        <v>43910</v>
      </c>
      <c r="B10" s="99">
        <v>43945</v>
      </c>
      <c r="C10" s="99">
        <v>43969</v>
      </c>
    </row>
    <row r="11" spans="1:24" ht="15">
      <c r="A11" s="88">
        <v>43910</v>
      </c>
      <c r="B11" s="99">
        <v>43945</v>
      </c>
      <c r="C11" s="99">
        <v>43970</v>
      </c>
    </row>
    <row r="12" spans="1:24" ht="15">
      <c r="A12" s="88">
        <v>43913</v>
      </c>
      <c r="B12" s="99">
        <v>43948</v>
      </c>
      <c r="C12" s="99">
        <v>43973</v>
      </c>
    </row>
    <row r="13" spans="1:24" ht="15">
      <c r="A13" s="88">
        <v>43914</v>
      </c>
      <c r="B13" s="99">
        <v>43950</v>
      </c>
      <c r="C13" s="99">
        <v>43978</v>
      </c>
    </row>
    <row r="14" spans="1:24" ht="15">
      <c r="A14" s="88">
        <v>43915</v>
      </c>
      <c r="B14" s="99">
        <v>43956</v>
      </c>
      <c r="C14" s="99">
        <v>43979</v>
      </c>
    </row>
    <row r="15" spans="1:24" ht="15">
      <c r="A15" s="88">
        <v>43915</v>
      </c>
      <c r="B15" s="99">
        <v>43969</v>
      </c>
      <c r="C15" s="99">
        <v>43980</v>
      </c>
    </row>
    <row r="16" spans="1:24" ht="15">
      <c r="A16" s="88">
        <v>43916</v>
      </c>
      <c r="B16" s="99">
        <v>43978</v>
      </c>
      <c r="C16" s="99">
        <v>43980</v>
      </c>
    </row>
    <row r="17" spans="1:3" ht="15">
      <c r="A17" s="88">
        <v>43916</v>
      </c>
      <c r="B17" s="99">
        <v>43986</v>
      </c>
      <c r="C17" s="99">
        <v>43991</v>
      </c>
    </row>
    <row r="18" spans="1:3" ht="15">
      <c r="A18" s="88">
        <v>43916</v>
      </c>
      <c r="B18" s="99">
        <v>44027</v>
      </c>
      <c r="C18" s="99">
        <v>43993</v>
      </c>
    </row>
    <row r="19" spans="1:3" ht="15">
      <c r="A19" s="88">
        <v>43916</v>
      </c>
      <c r="B19" s="99">
        <v>44042</v>
      </c>
      <c r="C19" s="99">
        <v>43993</v>
      </c>
    </row>
    <row r="20" spans="1:3" ht="15">
      <c r="A20" s="88">
        <v>43920</v>
      </c>
      <c r="B20" s="99">
        <v>44055</v>
      </c>
      <c r="C20" s="99">
        <v>43993</v>
      </c>
    </row>
    <row r="21" spans="1:3" ht="15">
      <c r="A21" s="88">
        <v>43920</v>
      </c>
      <c r="B21" s="99">
        <v>44061</v>
      </c>
      <c r="C21" s="99">
        <v>43994</v>
      </c>
    </row>
    <row r="22" spans="1:3" ht="15">
      <c r="A22" s="88">
        <v>43921</v>
      </c>
      <c r="B22" s="99">
        <v>44069</v>
      </c>
      <c r="C22" s="99">
        <v>43998</v>
      </c>
    </row>
    <row r="23" spans="1:3" ht="15">
      <c r="A23" s="88">
        <v>43921</v>
      </c>
      <c r="B23" s="99">
        <v>44081</v>
      </c>
      <c r="C23" s="99">
        <v>44001</v>
      </c>
    </row>
    <row r="24" spans="1:3" ht="15">
      <c r="A24" s="88">
        <v>43921</v>
      </c>
      <c r="B24" s="99">
        <v>44131</v>
      </c>
      <c r="C24" s="99">
        <v>44006</v>
      </c>
    </row>
    <row r="25" spans="1:3" ht="15">
      <c r="A25" s="88">
        <v>43921</v>
      </c>
      <c r="B25" s="99">
        <v>44169</v>
      </c>
      <c r="C25" s="99">
        <v>44007</v>
      </c>
    </row>
    <row r="26" spans="1:3" ht="15">
      <c r="A26" s="88">
        <v>43922</v>
      </c>
      <c r="B26" s="99">
        <v>44181</v>
      </c>
      <c r="C26" s="99">
        <v>44027</v>
      </c>
    </row>
    <row r="27" spans="1:3" ht="15">
      <c r="A27" s="88">
        <v>43922</v>
      </c>
      <c r="B27" s="99">
        <v>44222</v>
      </c>
      <c r="C27" s="99">
        <v>44034</v>
      </c>
    </row>
    <row r="28" spans="1:3" ht="15">
      <c r="A28" s="88">
        <v>43922</v>
      </c>
      <c r="B28" s="99">
        <v>44243</v>
      </c>
      <c r="C28" s="99">
        <v>44055</v>
      </c>
    </row>
    <row r="29" spans="1:3" ht="15">
      <c r="A29" s="88">
        <v>43922</v>
      </c>
      <c r="B29" s="99">
        <v>44248</v>
      </c>
      <c r="C29" s="99">
        <v>44055</v>
      </c>
    </row>
    <row r="30" spans="1:3" ht="15">
      <c r="A30" s="88">
        <v>43922</v>
      </c>
      <c r="B30" s="99">
        <v>44281</v>
      </c>
      <c r="C30" s="99">
        <v>44067</v>
      </c>
    </row>
    <row r="31" spans="1:3" ht="15">
      <c r="A31" s="88">
        <v>43922</v>
      </c>
      <c r="B31" s="99">
        <v>44316</v>
      </c>
      <c r="C31" s="99">
        <v>44069</v>
      </c>
    </row>
    <row r="32" spans="1:3" ht="15">
      <c r="A32" s="88">
        <v>43922</v>
      </c>
      <c r="C32" s="99">
        <v>44070</v>
      </c>
    </row>
    <row r="33" spans="1:3" ht="15">
      <c r="A33" s="88">
        <v>43923</v>
      </c>
      <c r="C33" s="99">
        <v>44071</v>
      </c>
    </row>
    <row r="34" spans="1:3" ht="15">
      <c r="A34" s="88">
        <v>43923</v>
      </c>
      <c r="C34" s="99">
        <v>44090</v>
      </c>
    </row>
    <row r="35" spans="1:3" ht="15">
      <c r="A35" s="88">
        <v>43923</v>
      </c>
      <c r="C35" s="99">
        <v>44123</v>
      </c>
    </row>
    <row r="36" spans="1:3" ht="15">
      <c r="A36" s="88">
        <v>43924</v>
      </c>
      <c r="C36" s="99">
        <v>44130</v>
      </c>
    </row>
    <row r="37" spans="1:3" ht="15">
      <c r="A37" s="88">
        <v>43924</v>
      </c>
      <c r="C37" s="99">
        <v>44152</v>
      </c>
    </row>
    <row r="38" spans="1:3" ht="15">
      <c r="A38" s="88">
        <v>43924</v>
      </c>
      <c r="C38" s="99">
        <v>44154</v>
      </c>
    </row>
    <row r="39" spans="1:3" ht="15">
      <c r="A39" s="88">
        <v>43924</v>
      </c>
      <c r="C39" s="99">
        <v>44162</v>
      </c>
    </row>
    <row r="40" spans="1:3" ht="15">
      <c r="A40" s="88">
        <v>43927</v>
      </c>
      <c r="C40" s="99">
        <v>44182</v>
      </c>
    </row>
    <row r="41" spans="1:3" ht="15">
      <c r="A41" s="88">
        <v>43927</v>
      </c>
      <c r="C41" s="99">
        <v>44188</v>
      </c>
    </row>
    <row r="42" spans="1:3" ht="15">
      <c r="A42" s="88">
        <v>43927</v>
      </c>
      <c r="C42" s="99">
        <v>44204</v>
      </c>
    </row>
    <row r="43" spans="1:3" ht="15">
      <c r="A43" s="88">
        <v>43927</v>
      </c>
      <c r="C43" s="99">
        <v>44207</v>
      </c>
    </row>
    <row r="44" spans="1:3" ht="15">
      <c r="A44" s="88">
        <v>43927</v>
      </c>
      <c r="C44" s="99">
        <v>44207</v>
      </c>
    </row>
    <row r="45" spans="1:3" ht="15">
      <c r="A45" s="88">
        <v>43927</v>
      </c>
      <c r="C45" s="99">
        <v>44216</v>
      </c>
    </row>
    <row r="46" spans="1:3" ht="15">
      <c r="A46" s="88">
        <v>43927</v>
      </c>
      <c r="C46" s="99">
        <v>44221</v>
      </c>
    </row>
    <row r="47" spans="1:3" ht="15">
      <c r="A47" s="88">
        <v>43928</v>
      </c>
      <c r="C47" s="99">
        <v>44223</v>
      </c>
    </row>
    <row r="48" spans="1:3" ht="15">
      <c r="A48" s="88">
        <v>43928</v>
      </c>
      <c r="C48" s="99">
        <v>44224</v>
      </c>
    </row>
    <row r="49" spans="1:3" ht="15">
      <c r="A49" s="88">
        <v>43929</v>
      </c>
      <c r="C49" s="99">
        <v>44231</v>
      </c>
    </row>
    <row r="50" spans="1:3" ht="15">
      <c r="A50" s="88">
        <v>43929</v>
      </c>
      <c r="C50" s="99">
        <v>44237</v>
      </c>
    </row>
    <row r="51" spans="1:3" ht="15">
      <c r="A51" s="88">
        <v>43930</v>
      </c>
      <c r="C51" s="99">
        <v>44251</v>
      </c>
    </row>
    <row r="52" spans="1:3" ht="15">
      <c r="A52" s="88">
        <v>43930</v>
      </c>
      <c r="C52" s="99">
        <v>44260</v>
      </c>
    </row>
    <row r="53" spans="1:3" ht="15">
      <c r="A53" s="88">
        <v>43930</v>
      </c>
      <c r="C53" s="99">
        <v>44292</v>
      </c>
    </row>
    <row r="54" spans="1:3" ht="15">
      <c r="A54" s="88">
        <v>43931</v>
      </c>
      <c r="C54" s="99">
        <v>44292</v>
      </c>
    </row>
    <row r="55" spans="1:3" ht="15">
      <c r="A55" s="88">
        <v>43931</v>
      </c>
      <c r="C55" s="99">
        <v>44294</v>
      </c>
    </row>
    <row r="56" spans="1:3" ht="15">
      <c r="A56" s="88">
        <v>43931</v>
      </c>
      <c r="C56" s="99">
        <v>44329</v>
      </c>
    </row>
    <row r="57" spans="1:3" ht="15">
      <c r="A57" s="88">
        <v>43931</v>
      </c>
      <c r="C57" s="99">
        <v>44330</v>
      </c>
    </row>
    <row r="58" spans="1:3" ht="15">
      <c r="A58" s="88">
        <v>43931</v>
      </c>
      <c r="C58" s="99">
        <v>44334</v>
      </c>
    </row>
    <row r="59" spans="1:3" ht="15">
      <c r="A59" s="88">
        <v>43931</v>
      </c>
      <c r="C59" s="99">
        <v>44336</v>
      </c>
    </row>
    <row r="60" spans="1:3" ht="15">
      <c r="A60" s="88">
        <v>43931</v>
      </c>
      <c r="C60" s="99">
        <v>44357</v>
      </c>
    </row>
    <row r="61" spans="1:3" ht="15">
      <c r="A61" s="88">
        <v>43931</v>
      </c>
      <c r="C61" s="99">
        <v>44371</v>
      </c>
    </row>
    <row r="62" spans="1:3" ht="15">
      <c r="A62" s="88">
        <v>43934</v>
      </c>
      <c r="C62" s="99">
        <v>44376</v>
      </c>
    </row>
    <row r="63" spans="1:3" ht="15">
      <c r="A63" s="88">
        <v>43934</v>
      </c>
    </row>
    <row r="64" spans="1:3" ht="15">
      <c r="A64" s="88">
        <v>43935</v>
      </c>
    </row>
    <row r="65" spans="1:1" ht="15">
      <c r="A65" s="88">
        <v>43935</v>
      </c>
    </row>
    <row r="66" spans="1:1" ht="15">
      <c r="A66" s="88">
        <v>43935</v>
      </c>
    </row>
    <row r="67" spans="1:1" ht="15">
      <c r="A67" s="88">
        <v>43935</v>
      </c>
    </row>
    <row r="68" spans="1:1" ht="15">
      <c r="A68" s="88">
        <v>43935</v>
      </c>
    </row>
    <row r="69" spans="1:1" ht="15">
      <c r="A69" s="88">
        <v>43935</v>
      </c>
    </row>
    <row r="70" spans="1:1" ht="15">
      <c r="A70" s="88">
        <v>43936</v>
      </c>
    </row>
    <row r="71" spans="1:1" ht="15">
      <c r="A71" s="88">
        <v>43936</v>
      </c>
    </row>
    <row r="72" spans="1:1" ht="15">
      <c r="A72" s="88">
        <v>43936</v>
      </c>
    </row>
    <row r="73" spans="1:1" ht="15">
      <c r="A73" s="88">
        <v>43936</v>
      </c>
    </row>
    <row r="74" spans="1:1" ht="15">
      <c r="A74" s="88">
        <v>43936</v>
      </c>
    </row>
    <row r="75" spans="1:1" ht="15">
      <c r="A75" s="88">
        <v>43936</v>
      </c>
    </row>
    <row r="76" spans="1:1" ht="15">
      <c r="A76" s="88">
        <v>43936</v>
      </c>
    </row>
    <row r="77" spans="1:1" ht="15">
      <c r="A77" s="88">
        <v>43936</v>
      </c>
    </row>
    <row r="78" spans="1:1" ht="15">
      <c r="A78" s="88">
        <v>43937</v>
      </c>
    </row>
    <row r="79" spans="1:1" ht="15">
      <c r="A79" s="88">
        <v>43937</v>
      </c>
    </row>
    <row r="80" spans="1:1" ht="15">
      <c r="A80" s="88">
        <v>43937</v>
      </c>
    </row>
    <row r="81" spans="1:1" ht="15">
      <c r="A81" s="88">
        <v>43937</v>
      </c>
    </row>
    <row r="82" spans="1:1" ht="15">
      <c r="A82" s="88">
        <v>43937</v>
      </c>
    </row>
    <row r="83" spans="1:1" ht="15">
      <c r="A83" s="88">
        <v>43938</v>
      </c>
    </row>
    <row r="84" spans="1:1" ht="15">
      <c r="A84" s="88">
        <v>43938</v>
      </c>
    </row>
    <row r="85" spans="1:1" ht="15">
      <c r="A85" s="88">
        <v>43938</v>
      </c>
    </row>
    <row r="86" spans="1:1" ht="15">
      <c r="A86" s="88">
        <v>43938</v>
      </c>
    </row>
    <row r="87" spans="1:1" ht="15">
      <c r="A87" s="88">
        <v>43938</v>
      </c>
    </row>
    <row r="88" spans="1:1" ht="15">
      <c r="A88" s="88">
        <v>43938</v>
      </c>
    </row>
    <row r="89" spans="1:1" ht="15">
      <c r="A89" s="88">
        <v>43938</v>
      </c>
    </row>
    <row r="90" spans="1:1" ht="15">
      <c r="A90" s="88">
        <v>43938</v>
      </c>
    </row>
    <row r="91" spans="1:1" ht="15">
      <c r="A91" s="88">
        <v>43938</v>
      </c>
    </row>
    <row r="92" spans="1:1" ht="15">
      <c r="A92" s="88">
        <v>43941</v>
      </c>
    </row>
    <row r="93" spans="1:1" ht="15">
      <c r="A93" s="88">
        <v>43941</v>
      </c>
    </row>
    <row r="94" spans="1:1" ht="15">
      <c r="A94" s="88">
        <v>43941</v>
      </c>
    </row>
    <row r="95" spans="1:1" ht="15">
      <c r="A95" s="88">
        <v>43941</v>
      </c>
    </row>
    <row r="96" spans="1:1" ht="15">
      <c r="A96" s="88">
        <v>43941</v>
      </c>
    </row>
    <row r="97" spans="1:1" ht="15">
      <c r="A97" s="88">
        <v>43942</v>
      </c>
    </row>
    <row r="98" spans="1:1" ht="15">
      <c r="A98" s="88">
        <v>43942</v>
      </c>
    </row>
    <row r="99" spans="1:1" ht="15">
      <c r="A99" s="88">
        <v>43942</v>
      </c>
    </row>
    <row r="100" spans="1:1" ht="15">
      <c r="A100" s="88">
        <v>43942</v>
      </c>
    </row>
    <row r="101" spans="1:1" ht="15">
      <c r="A101" s="88">
        <v>43942</v>
      </c>
    </row>
    <row r="102" spans="1:1" ht="15">
      <c r="A102" s="88">
        <v>43942</v>
      </c>
    </row>
    <row r="103" spans="1:1" ht="15">
      <c r="A103" s="88">
        <v>43943</v>
      </c>
    </row>
    <row r="104" spans="1:1" ht="15">
      <c r="A104" s="88">
        <v>43943</v>
      </c>
    </row>
    <row r="105" spans="1:1" ht="15">
      <c r="A105" s="88">
        <v>43945</v>
      </c>
    </row>
    <row r="106" spans="1:1" ht="15">
      <c r="A106" s="88">
        <v>43945</v>
      </c>
    </row>
    <row r="107" spans="1:1" ht="15">
      <c r="A107" s="88">
        <v>43945</v>
      </c>
    </row>
    <row r="108" spans="1:1" ht="15">
      <c r="A108" s="88">
        <v>43945</v>
      </c>
    </row>
    <row r="109" spans="1:1" ht="15">
      <c r="A109" s="88">
        <v>43945</v>
      </c>
    </row>
    <row r="110" spans="1:1" ht="15">
      <c r="A110" s="88">
        <v>43945</v>
      </c>
    </row>
    <row r="111" spans="1:1" ht="15">
      <c r="A111" s="88">
        <v>43945</v>
      </c>
    </row>
    <row r="112" spans="1:1" ht="15">
      <c r="A112" s="88">
        <v>43945</v>
      </c>
    </row>
    <row r="113" spans="1:1" ht="15">
      <c r="A113" s="88">
        <v>43948</v>
      </c>
    </row>
    <row r="114" spans="1:1" ht="15">
      <c r="A114" s="88">
        <v>43948</v>
      </c>
    </row>
    <row r="115" spans="1:1" ht="15">
      <c r="A115" s="88">
        <v>43948</v>
      </c>
    </row>
    <row r="116" spans="1:1" ht="15">
      <c r="A116" s="88">
        <v>43948</v>
      </c>
    </row>
    <row r="117" spans="1:1" ht="15">
      <c r="A117" s="88">
        <v>43949</v>
      </c>
    </row>
    <row r="118" spans="1:1" ht="15">
      <c r="A118" s="88">
        <v>43949</v>
      </c>
    </row>
    <row r="119" spans="1:1" ht="15">
      <c r="A119" s="88">
        <v>43949</v>
      </c>
    </row>
    <row r="120" spans="1:1" ht="15">
      <c r="A120" s="88">
        <v>43950</v>
      </c>
    </row>
    <row r="121" spans="1:1" ht="15">
      <c r="A121" s="88">
        <v>43951</v>
      </c>
    </row>
    <row r="122" spans="1:1" ht="15">
      <c r="A122" s="88">
        <v>43951</v>
      </c>
    </row>
    <row r="123" spans="1:1" ht="15">
      <c r="A123" s="88">
        <v>43952</v>
      </c>
    </row>
    <row r="124" spans="1:1" ht="15">
      <c r="A124" s="88">
        <v>43952</v>
      </c>
    </row>
    <row r="125" spans="1:1" ht="15">
      <c r="A125" s="88">
        <v>43952</v>
      </c>
    </row>
    <row r="126" spans="1:1" ht="15">
      <c r="A126" s="88">
        <v>43952</v>
      </c>
    </row>
    <row r="127" spans="1:1" ht="15">
      <c r="A127" s="88">
        <v>43952</v>
      </c>
    </row>
    <row r="128" spans="1:1" ht="15">
      <c r="A128" s="88">
        <v>43952</v>
      </c>
    </row>
    <row r="129" spans="1:1" ht="15">
      <c r="A129" s="88">
        <v>43955</v>
      </c>
    </row>
    <row r="130" spans="1:1" ht="15">
      <c r="A130" s="88">
        <v>43956</v>
      </c>
    </row>
    <row r="131" spans="1:1" ht="15">
      <c r="A131" s="88">
        <v>43956</v>
      </c>
    </row>
    <row r="132" spans="1:1" ht="15">
      <c r="A132" s="88">
        <v>43956</v>
      </c>
    </row>
    <row r="133" spans="1:1" ht="15">
      <c r="A133" s="88">
        <v>43957</v>
      </c>
    </row>
    <row r="134" spans="1:1" ht="15">
      <c r="A134" s="88">
        <v>43957</v>
      </c>
    </row>
    <row r="135" spans="1:1" ht="15">
      <c r="A135" s="88">
        <v>43958</v>
      </c>
    </row>
    <row r="136" spans="1:1" ht="15">
      <c r="A136" s="88">
        <v>43962</v>
      </c>
    </row>
    <row r="137" spans="1:1" ht="15">
      <c r="A137" s="88">
        <v>43962</v>
      </c>
    </row>
    <row r="138" spans="1:1" ht="15">
      <c r="A138" s="88">
        <v>43963</v>
      </c>
    </row>
    <row r="139" spans="1:1" ht="15">
      <c r="A139" s="88">
        <v>43963</v>
      </c>
    </row>
    <row r="140" spans="1:1" ht="15">
      <c r="A140" s="88">
        <v>43964</v>
      </c>
    </row>
    <row r="141" spans="1:1" ht="15">
      <c r="A141" s="88">
        <v>43965</v>
      </c>
    </row>
    <row r="142" spans="1:1" ht="15">
      <c r="A142" s="88">
        <v>43966</v>
      </c>
    </row>
    <row r="143" spans="1:1" ht="15">
      <c r="A143" s="88">
        <v>43966</v>
      </c>
    </row>
    <row r="144" spans="1:1" ht="15">
      <c r="A144" s="88">
        <v>43966</v>
      </c>
    </row>
    <row r="145" spans="1:1" ht="15">
      <c r="A145" s="88">
        <v>43969</v>
      </c>
    </row>
    <row r="146" spans="1:1" ht="15">
      <c r="A146" s="88">
        <v>43970</v>
      </c>
    </row>
    <row r="147" spans="1:1" ht="15">
      <c r="A147" s="88">
        <v>43970</v>
      </c>
    </row>
    <row r="148" spans="1:1" ht="15">
      <c r="A148" s="88">
        <v>43971</v>
      </c>
    </row>
    <row r="149" spans="1:1" ht="15">
      <c r="A149" s="88">
        <v>43972</v>
      </c>
    </row>
    <row r="150" spans="1:1" ht="15">
      <c r="A150" s="88">
        <v>43973</v>
      </c>
    </row>
    <row r="151" spans="1:1" ht="15">
      <c r="A151" s="88">
        <v>43978</v>
      </c>
    </row>
    <row r="152" spans="1:1" ht="15">
      <c r="A152" s="88">
        <v>43979</v>
      </c>
    </row>
    <row r="153" spans="1:1" ht="15">
      <c r="A153" s="88">
        <v>43980</v>
      </c>
    </row>
    <row r="154" spans="1:1" ht="15">
      <c r="A154" s="88">
        <v>43983</v>
      </c>
    </row>
    <row r="155" spans="1:1" ht="15">
      <c r="A155" s="88">
        <v>43984</v>
      </c>
    </row>
    <row r="156" spans="1:1" ht="15">
      <c r="A156" s="88">
        <v>43986</v>
      </c>
    </row>
    <row r="157" spans="1:1" ht="15">
      <c r="A157" s="88">
        <v>43991</v>
      </c>
    </row>
    <row r="158" spans="1:1" ht="15">
      <c r="A158" s="88">
        <v>43991</v>
      </c>
    </row>
    <row r="159" spans="1:1" ht="15">
      <c r="A159" s="88">
        <v>43993</v>
      </c>
    </row>
    <row r="160" spans="1:1" ht="15">
      <c r="A160" s="88">
        <v>43994</v>
      </c>
    </row>
    <row r="161" spans="1:1" ht="15">
      <c r="A161" s="88">
        <v>43999</v>
      </c>
    </row>
    <row r="162" spans="1:1" ht="15">
      <c r="A162" s="88">
        <v>44000</v>
      </c>
    </row>
    <row r="163" spans="1:1" ht="15">
      <c r="A163" s="88">
        <v>44001</v>
      </c>
    </row>
    <row r="164" spans="1:1" ht="15">
      <c r="A164" s="88">
        <v>44004</v>
      </c>
    </row>
    <row r="165" spans="1:1" ht="15">
      <c r="A165" s="88">
        <v>44005</v>
      </c>
    </row>
    <row r="166" spans="1:1" ht="15">
      <c r="A166" s="88">
        <v>44005</v>
      </c>
    </row>
    <row r="167" spans="1:1" ht="15">
      <c r="A167" s="88">
        <v>44007</v>
      </c>
    </row>
    <row r="168" spans="1:1" ht="15">
      <c r="A168" s="88">
        <v>44012</v>
      </c>
    </row>
    <row r="169" spans="1:1" ht="15">
      <c r="A169" s="88">
        <v>44019</v>
      </c>
    </row>
    <row r="170" spans="1:1" ht="15">
      <c r="A170" s="88">
        <v>44019</v>
      </c>
    </row>
    <row r="171" spans="1:1" ht="15">
      <c r="A171" s="88">
        <v>44020</v>
      </c>
    </row>
    <row r="172" spans="1:1" ht="15">
      <c r="A172" s="88">
        <v>44022</v>
      </c>
    </row>
    <row r="173" spans="1:1" ht="15">
      <c r="A173" s="88">
        <v>44022</v>
      </c>
    </row>
    <row r="174" spans="1:1" ht="15">
      <c r="A174" s="88">
        <v>44032</v>
      </c>
    </row>
    <row r="175" spans="1:1" ht="15">
      <c r="A175" s="88">
        <v>44042</v>
      </c>
    </row>
    <row r="176" spans="1:1" ht="15">
      <c r="A176" s="88">
        <v>44047</v>
      </c>
    </row>
    <row r="177" spans="1:1" ht="15">
      <c r="A177" s="88">
        <v>44049</v>
      </c>
    </row>
    <row r="178" spans="1:1" ht="15">
      <c r="A178" s="88">
        <v>44049</v>
      </c>
    </row>
    <row r="179" spans="1:1" ht="15">
      <c r="A179" s="88">
        <v>44064</v>
      </c>
    </row>
    <row r="180" spans="1:1" ht="15">
      <c r="A180" s="88">
        <v>44070</v>
      </c>
    </row>
    <row r="181" spans="1:1" ht="15">
      <c r="A181" s="88">
        <v>44092</v>
      </c>
    </row>
    <row r="182" spans="1:1" ht="15">
      <c r="A182" s="88">
        <v>44109</v>
      </c>
    </row>
    <row r="183" spans="1:1" ht="15">
      <c r="A183" s="88">
        <v>44109</v>
      </c>
    </row>
    <row r="184" spans="1:1" ht="15">
      <c r="A184" s="88">
        <v>44123</v>
      </c>
    </row>
    <row r="185" spans="1:1" ht="15">
      <c r="A185" s="88">
        <v>44126</v>
      </c>
    </row>
    <row r="186" spans="1:1" ht="15">
      <c r="A186" s="88">
        <v>44132</v>
      </c>
    </row>
    <row r="187" spans="1:1" ht="15">
      <c r="A187" s="88">
        <v>44147</v>
      </c>
    </row>
    <row r="188" spans="1:1" ht="15">
      <c r="A188" s="88">
        <v>44148</v>
      </c>
    </row>
    <row r="189" spans="1:1" ht="15">
      <c r="A189" s="88">
        <v>44168</v>
      </c>
    </row>
    <row r="190" spans="1:1" ht="15">
      <c r="A190" s="88">
        <v>44216</v>
      </c>
    </row>
    <row r="191" spans="1:1" ht="15">
      <c r="A191" s="88">
        <v>44225</v>
      </c>
    </row>
    <row r="192" spans="1:1" ht="15">
      <c r="A192" s="88">
        <v>44264</v>
      </c>
    </row>
    <row r="193" spans="1:1" ht="15">
      <c r="A193" s="88">
        <v>44312</v>
      </c>
    </row>
    <row r="194" spans="1:1" ht="15">
      <c r="A194" s="88">
        <v>44312</v>
      </c>
    </row>
  </sheetData>
  <mergeCells count="1">
    <mergeCell ref="A1:Q1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27EAF-4D6C-4DAD-AA3D-55C057B2E182}">
  <dimension ref="A1:AC193"/>
  <sheetViews>
    <sheetView zoomScale="70" zoomScaleNormal="70" workbookViewId="0">
      <selection activeCell="I14" sqref="I14"/>
    </sheetView>
  </sheetViews>
  <sheetFormatPr defaultColWidth="8.85546875" defaultRowHeight="12.75"/>
  <cols>
    <col min="1" max="1" width="12.85546875" style="59" bestFit="1" customWidth="1"/>
    <col min="2" max="3" width="12.42578125" style="59" bestFit="1" customWidth="1"/>
    <col min="4" max="4" width="2" style="59" customWidth="1"/>
    <col min="5" max="5" width="16.28515625" style="59" bestFit="1" customWidth="1"/>
    <col min="6" max="6" width="11.7109375" style="59" bestFit="1" customWidth="1"/>
    <col min="7" max="7" width="9.42578125" style="59" bestFit="1" customWidth="1"/>
    <col min="8" max="8" width="9.28515625" style="59" bestFit="1" customWidth="1"/>
    <col min="9" max="16384" width="8.85546875" style="59"/>
  </cols>
  <sheetData>
    <row r="1" spans="1:29">
      <c r="A1" s="59" t="s">
        <v>1697</v>
      </c>
      <c r="B1" s="59" t="s">
        <v>171</v>
      </c>
      <c r="C1" s="59" t="s">
        <v>163</v>
      </c>
      <c r="F1" s="110">
        <v>43831</v>
      </c>
      <c r="G1" s="110">
        <v>43862</v>
      </c>
      <c r="H1" s="110">
        <v>43891</v>
      </c>
      <c r="I1" s="110">
        <v>43922</v>
      </c>
      <c r="J1" s="110">
        <v>43952</v>
      </c>
      <c r="K1" s="110">
        <v>43983</v>
      </c>
      <c r="L1" s="110">
        <v>44013</v>
      </c>
      <c r="M1" s="110">
        <v>44044</v>
      </c>
      <c r="N1" s="110">
        <v>44075</v>
      </c>
      <c r="O1" s="110">
        <v>44105</v>
      </c>
      <c r="P1" s="110">
        <v>44136</v>
      </c>
      <c r="Q1" s="110">
        <v>44166</v>
      </c>
      <c r="R1" s="110">
        <v>44197</v>
      </c>
      <c r="S1" s="110">
        <v>44228</v>
      </c>
      <c r="T1" s="110">
        <v>44256</v>
      </c>
      <c r="U1" s="110">
        <v>44287</v>
      </c>
      <c r="V1" s="110">
        <v>44317</v>
      </c>
      <c r="W1" s="110">
        <v>44348</v>
      </c>
      <c r="X1" s="110">
        <v>44378</v>
      </c>
      <c r="Y1" s="110">
        <v>44409</v>
      </c>
      <c r="Z1" s="110">
        <v>44440</v>
      </c>
      <c r="AA1" s="110">
        <v>44470</v>
      </c>
      <c r="AB1" s="110">
        <v>44501</v>
      </c>
      <c r="AC1" s="110">
        <v>44531</v>
      </c>
    </row>
    <row r="2" spans="1:29" ht="15">
      <c r="A2" s="88">
        <v>43867</v>
      </c>
      <c r="B2" s="99">
        <v>43831</v>
      </c>
      <c r="C2" s="99">
        <v>43905</v>
      </c>
      <c r="E2" s="59" t="s">
        <v>1698</v>
      </c>
      <c r="F2" s="59">
        <v>0</v>
      </c>
      <c r="G2" s="59">
        <f>COUNT(A2:A3)</f>
        <v>2</v>
      </c>
      <c r="H2" s="59">
        <f>COUNT(A4:A30)</f>
        <v>27</v>
      </c>
      <c r="I2" s="59">
        <f>COUNT(A31:A110)</f>
        <v>80</v>
      </c>
      <c r="J2" s="59">
        <f>COUNT(A111:A137)</f>
        <v>27</v>
      </c>
      <c r="K2" s="59">
        <f>COUNT(A138:A148)</f>
        <v>11</v>
      </c>
      <c r="L2" s="59">
        <f>COUNT(A149:A152)</f>
        <v>4</v>
      </c>
      <c r="M2" s="59">
        <f>COUNT(A153:A155)</f>
        <v>3</v>
      </c>
      <c r="N2" s="59">
        <f>COUNT(A156:A160)</f>
        <v>5</v>
      </c>
      <c r="O2" s="59">
        <f>COUNT(A161:A162)</f>
        <v>2</v>
      </c>
      <c r="P2" s="59">
        <v>0</v>
      </c>
      <c r="Q2" s="59">
        <f>COUNT(A163)</f>
        <v>1</v>
      </c>
      <c r="R2" s="59">
        <f>COUNT(A164:A165)</f>
        <v>2</v>
      </c>
      <c r="S2" s="59">
        <f>COUNT(A166)</f>
        <v>1</v>
      </c>
      <c r="T2" s="59">
        <f>COUNT(A167)</f>
        <v>1</v>
      </c>
      <c r="U2" s="59">
        <f>COUNT(A168:A173)</f>
        <v>6</v>
      </c>
      <c r="V2" s="59">
        <f>COUNT(A174:A177)</f>
        <v>4</v>
      </c>
      <c r="W2" s="59">
        <f>COUNT(A178:A181)</f>
        <v>4</v>
      </c>
      <c r="X2" s="59">
        <f>COUNT(A182:A186)</f>
        <v>5</v>
      </c>
      <c r="Y2" s="59">
        <f>COUNT(A187)</f>
        <v>1</v>
      </c>
      <c r="Z2" s="59">
        <f>COUNT(A188:A190)</f>
        <v>3</v>
      </c>
      <c r="AA2" s="59">
        <f>COUNT(A191)</f>
        <v>1</v>
      </c>
      <c r="AB2" s="59">
        <f>COUNT(A192)</f>
        <v>1</v>
      </c>
      <c r="AC2" s="59">
        <f>COUNT(A193)</f>
        <v>1</v>
      </c>
    </row>
    <row r="3" spans="1:29" ht="15">
      <c r="A3" s="88">
        <v>43884</v>
      </c>
      <c r="B3" s="99">
        <v>43910</v>
      </c>
      <c r="C3" s="99">
        <v>43936</v>
      </c>
      <c r="E3" s="59" t="s">
        <v>171</v>
      </c>
      <c r="F3" s="59">
        <f>COUNT(B2)</f>
        <v>1</v>
      </c>
      <c r="G3" s="59">
        <v>0</v>
      </c>
      <c r="H3" s="59">
        <f>COUNT(B3:B5)</f>
        <v>3</v>
      </c>
      <c r="I3" s="59">
        <f>COUNT(B6:B13)</f>
        <v>8</v>
      </c>
      <c r="J3" s="59">
        <f>COUNT(B14:B16)</f>
        <v>3</v>
      </c>
      <c r="K3" s="59">
        <v>0</v>
      </c>
      <c r="L3" s="59">
        <f>COUNT(B17)</f>
        <v>1</v>
      </c>
      <c r="M3" s="59">
        <f>COUNT(B18:B19)</f>
        <v>2</v>
      </c>
      <c r="N3" s="59">
        <v>0</v>
      </c>
      <c r="O3" s="59">
        <f>COUNT(B20:B22)</f>
        <v>3</v>
      </c>
      <c r="P3" s="59">
        <v>0</v>
      </c>
      <c r="Q3" s="59">
        <f>COUNT(B23:B25)</f>
        <v>3</v>
      </c>
      <c r="R3" s="59">
        <f>COUNT(B26:B27)</f>
        <v>2</v>
      </c>
      <c r="S3" s="59">
        <v>0</v>
      </c>
      <c r="T3" s="59">
        <f>COUNT(B28)</f>
        <v>1</v>
      </c>
      <c r="U3" s="59">
        <f>COUNT(B29)</f>
        <v>1</v>
      </c>
      <c r="V3" s="59">
        <f>COUNT(B30)</f>
        <v>1</v>
      </c>
      <c r="W3" s="59">
        <v>0</v>
      </c>
      <c r="X3" s="59">
        <v>0</v>
      </c>
      <c r="Y3" s="59">
        <v>0</v>
      </c>
      <c r="Z3" s="59">
        <v>0</v>
      </c>
      <c r="AA3" s="59">
        <v>0</v>
      </c>
      <c r="AB3" s="59">
        <v>0</v>
      </c>
      <c r="AC3" s="59">
        <v>0</v>
      </c>
    </row>
    <row r="4" spans="1:29" ht="15">
      <c r="A4" s="88">
        <v>43891</v>
      </c>
      <c r="B4" s="99">
        <v>43910</v>
      </c>
      <c r="C4" s="99">
        <v>43939</v>
      </c>
      <c r="E4" s="59" t="s">
        <v>163</v>
      </c>
      <c r="F4" s="59">
        <v>0</v>
      </c>
      <c r="G4" s="59">
        <v>0</v>
      </c>
      <c r="H4" s="59">
        <f>COUNT(C2)</f>
        <v>1</v>
      </c>
      <c r="I4" s="59">
        <f>COUNT(C3:C5)</f>
        <v>3</v>
      </c>
      <c r="J4" s="59">
        <f>COUNT(C6:C13)</f>
        <v>8</v>
      </c>
      <c r="K4" s="59">
        <f>COUNT(C14:C20)</f>
        <v>7</v>
      </c>
      <c r="L4" s="59">
        <f>COUNT(C21:C27)</f>
        <v>7</v>
      </c>
      <c r="M4" s="59">
        <f>COUNT(C28:C29)</f>
        <v>2</v>
      </c>
      <c r="N4" s="59">
        <f>COUNT(C30:C33)</f>
        <v>4</v>
      </c>
      <c r="O4" s="59">
        <f>COUNT(C34)</f>
        <v>1</v>
      </c>
      <c r="P4" s="59">
        <f>COUNT(C35:C36)</f>
        <v>2</v>
      </c>
      <c r="Q4" s="59">
        <f>COUNT(C37:C40)</f>
        <v>4</v>
      </c>
      <c r="R4" s="59">
        <f>COUNT(C41:C45)</f>
        <v>5</v>
      </c>
      <c r="S4" s="59">
        <f>COUNT(C46:C48)</f>
        <v>3</v>
      </c>
      <c r="T4" s="59">
        <f>COUNT(C49)</f>
        <v>1</v>
      </c>
      <c r="U4" s="59">
        <f>COUNT(C50)</f>
        <v>1</v>
      </c>
      <c r="V4" s="59">
        <f>COUNT(C51:C52)</f>
        <v>2</v>
      </c>
      <c r="W4" s="59">
        <f>COUNT(C53:C55)</f>
        <v>3</v>
      </c>
      <c r="X4" s="59">
        <f>COUNT(C56:C58)</f>
        <v>3</v>
      </c>
      <c r="Y4" s="59">
        <v>0</v>
      </c>
      <c r="Z4" s="59">
        <f>COUNT(C59:C60)</f>
        <v>2</v>
      </c>
      <c r="AA4" s="59">
        <f>COUNT(C61)</f>
        <v>1</v>
      </c>
      <c r="AB4" s="59">
        <v>0</v>
      </c>
      <c r="AC4" s="59">
        <v>0</v>
      </c>
    </row>
    <row r="5" spans="1:29" ht="15">
      <c r="A5" s="88">
        <v>43891</v>
      </c>
      <c r="B5" s="99">
        <v>43913</v>
      </c>
      <c r="C5" s="99">
        <v>43946</v>
      </c>
    </row>
    <row r="6" spans="1:29" ht="15">
      <c r="A6" s="88">
        <v>43900</v>
      </c>
      <c r="B6" s="99">
        <v>43922</v>
      </c>
      <c r="C6" s="99">
        <v>43952</v>
      </c>
    </row>
    <row r="7" spans="1:29" ht="15">
      <c r="A7" s="88">
        <v>43901</v>
      </c>
      <c r="B7" s="99">
        <v>43924</v>
      </c>
      <c r="C7" s="99">
        <v>43952</v>
      </c>
    </row>
    <row r="8" spans="1:29" ht="15">
      <c r="A8" s="88">
        <v>43905</v>
      </c>
      <c r="B8" s="99">
        <v>43938</v>
      </c>
      <c r="C8" s="99">
        <v>43952</v>
      </c>
    </row>
    <row r="9" spans="1:29" ht="15">
      <c r="A9" s="88">
        <v>43907</v>
      </c>
      <c r="B9" s="99">
        <v>43939</v>
      </c>
      <c r="C9" s="99">
        <v>43962</v>
      </c>
      <c r="F9" s="59" t="s">
        <v>1697</v>
      </c>
      <c r="G9" s="59" t="s">
        <v>171</v>
      </c>
      <c r="H9" s="59" t="s">
        <v>163</v>
      </c>
    </row>
    <row r="10" spans="1:29" ht="15">
      <c r="A10" s="88">
        <v>43909</v>
      </c>
      <c r="B10" s="99">
        <v>43941</v>
      </c>
      <c r="C10" s="99">
        <v>43963</v>
      </c>
      <c r="E10" s="84" t="s">
        <v>194</v>
      </c>
      <c r="F10" s="59">
        <v>35</v>
      </c>
      <c r="G10" s="59">
        <v>8</v>
      </c>
      <c r="H10" s="59">
        <v>17</v>
      </c>
    </row>
    <row r="11" spans="1:29" ht="15">
      <c r="A11" s="88">
        <v>43910</v>
      </c>
      <c r="B11" s="99">
        <v>43942</v>
      </c>
      <c r="C11" s="99">
        <v>43969</v>
      </c>
      <c r="E11" s="77" t="s">
        <v>193</v>
      </c>
      <c r="F11" s="59">
        <v>89</v>
      </c>
      <c r="G11" s="59">
        <v>17</v>
      </c>
      <c r="H11" s="59">
        <v>41</v>
      </c>
    </row>
    <row r="12" spans="1:29" ht="15">
      <c r="A12" s="88">
        <v>43911</v>
      </c>
      <c r="B12" s="99">
        <v>43947</v>
      </c>
      <c r="C12" s="99">
        <v>43982</v>
      </c>
      <c r="E12" s="81" t="s">
        <v>1696</v>
      </c>
      <c r="F12" s="80">
        <v>68</v>
      </c>
      <c r="G12" s="59">
        <v>4</v>
      </c>
      <c r="H12" s="59">
        <v>2</v>
      </c>
    </row>
    <row r="13" spans="1:29" ht="15">
      <c r="A13" s="88">
        <v>43912</v>
      </c>
      <c r="B13" s="99">
        <v>43951</v>
      </c>
      <c r="C13" s="99">
        <v>43982</v>
      </c>
      <c r="E13" s="59" t="s">
        <v>36</v>
      </c>
      <c r="F13" s="59">
        <f>SUM(F10:F12)</f>
        <v>192</v>
      </c>
      <c r="G13" s="59">
        <f>SUM(G10:G12)</f>
        <v>29</v>
      </c>
      <c r="H13" s="59">
        <f>SUM(H10:H12)</f>
        <v>60</v>
      </c>
    </row>
    <row r="14" spans="1:29" ht="15">
      <c r="A14" s="88">
        <v>43913</v>
      </c>
      <c r="B14" s="99">
        <v>43952</v>
      </c>
      <c r="C14" s="99">
        <v>43983</v>
      </c>
    </row>
    <row r="15" spans="1:29" ht="15">
      <c r="A15" s="88">
        <v>43913</v>
      </c>
      <c r="B15" s="99">
        <v>43959</v>
      </c>
      <c r="C15" s="99">
        <v>43983</v>
      </c>
    </row>
    <row r="16" spans="1:29" ht="15">
      <c r="A16" s="88">
        <v>43914</v>
      </c>
      <c r="B16" s="99">
        <v>43978</v>
      </c>
      <c r="C16" s="99">
        <v>43983</v>
      </c>
    </row>
    <row r="17" spans="1:3" ht="15">
      <c r="A17" s="88">
        <v>43915</v>
      </c>
      <c r="B17" s="99">
        <v>44026</v>
      </c>
      <c r="C17" s="99">
        <v>43991</v>
      </c>
    </row>
    <row r="18" spans="1:3" ht="15">
      <c r="A18" s="88">
        <v>43915</v>
      </c>
      <c r="B18" s="99">
        <v>44061</v>
      </c>
      <c r="C18" s="99">
        <v>43998</v>
      </c>
    </row>
    <row r="19" spans="1:3" ht="15">
      <c r="A19" s="88">
        <v>43916</v>
      </c>
      <c r="B19" s="99">
        <v>44062</v>
      </c>
      <c r="C19" s="99">
        <v>43998</v>
      </c>
    </row>
    <row r="20" spans="1:3" ht="15">
      <c r="A20" s="88">
        <v>43918</v>
      </c>
      <c r="B20" s="99">
        <v>44105</v>
      </c>
      <c r="C20" s="99">
        <v>44011</v>
      </c>
    </row>
    <row r="21" spans="1:3" ht="15">
      <c r="A21" s="88">
        <v>43918</v>
      </c>
      <c r="B21" s="99">
        <v>44126</v>
      </c>
      <c r="C21" s="99">
        <v>44013</v>
      </c>
    </row>
    <row r="22" spans="1:3" ht="15">
      <c r="A22" s="88">
        <v>43918</v>
      </c>
      <c r="B22" s="99">
        <v>44134</v>
      </c>
      <c r="C22" s="99">
        <v>44013</v>
      </c>
    </row>
    <row r="23" spans="1:3" ht="15">
      <c r="A23" s="88">
        <v>43918</v>
      </c>
      <c r="B23" s="99">
        <v>44166</v>
      </c>
      <c r="C23" s="99">
        <v>44013</v>
      </c>
    </row>
    <row r="24" spans="1:3" ht="15">
      <c r="A24" s="88">
        <v>43919</v>
      </c>
      <c r="B24" s="99">
        <v>44175</v>
      </c>
      <c r="C24" s="99">
        <v>44026</v>
      </c>
    </row>
    <row r="25" spans="1:3" ht="15">
      <c r="A25" s="88">
        <v>43919</v>
      </c>
      <c r="B25" s="99">
        <v>44180</v>
      </c>
      <c r="C25" s="99">
        <v>44035</v>
      </c>
    </row>
    <row r="26" spans="1:3" ht="15">
      <c r="A26" s="88">
        <v>43919</v>
      </c>
      <c r="B26" s="99">
        <v>44201</v>
      </c>
      <c r="C26" s="99">
        <v>44043</v>
      </c>
    </row>
    <row r="27" spans="1:3" ht="15">
      <c r="A27" s="88">
        <v>43920</v>
      </c>
      <c r="B27" s="99">
        <v>44221</v>
      </c>
      <c r="C27" s="99">
        <v>44043</v>
      </c>
    </row>
    <row r="28" spans="1:3" ht="15">
      <c r="A28" s="88">
        <v>43920</v>
      </c>
      <c r="B28" s="99">
        <v>44280</v>
      </c>
      <c r="C28" s="99">
        <v>44062</v>
      </c>
    </row>
    <row r="29" spans="1:3" ht="15">
      <c r="A29" s="88">
        <v>43920</v>
      </c>
      <c r="B29" s="99">
        <v>44316</v>
      </c>
      <c r="C29" s="99">
        <v>44072</v>
      </c>
    </row>
    <row r="30" spans="1:3" ht="15">
      <c r="A30" s="88">
        <v>43921</v>
      </c>
      <c r="B30" s="99">
        <v>44324</v>
      </c>
      <c r="C30" s="99">
        <v>44081</v>
      </c>
    </row>
    <row r="31" spans="1:3" ht="15">
      <c r="A31" s="88">
        <v>43922</v>
      </c>
      <c r="C31" s="99">
        <v>44090</v>
      </c>
    </row>
    <row r="32" spans="1:3" ht="15">
      <c r="A32" s="88">
        <v>43922</v>
      </c>
      <c r="C32" s="99">
        <v>44094</v>
      </c>
    </row>
    <row r="33" spans="1:3" ht="15">
      <c r="A33" s="88">
        <v>43922</v>
      </c>
      <c r="C33" s="99">
        <v>44096</v>
      </c>
    </row>
    <row r="34" spans="1:3" ht="15">
      <c r="A34" s="88">
        <v>43922</v>
      </c>
      <c r="C34" s="99">
        <v>44119</v>
      </c>
    </row>
    <row r="35" spans="1:3" ht="15">
      <c r="A35" s="88">
        <v>43922</v>
      </c>
      <c r="C35" s="99">
        <v>44149</v>
      </c>
    </row>
    <row r="36" spans="1:3" ht="15">
      <c r="A36" s="88">
        <v>43922</v>
      </c>
      <c r="C36" s="99">
        <v>44152</v>
      </c>
    </row>
    <row r="37" spans="1:3" ht="15">
      <c r="A37" s="88">
        <v>43923</v>
      </c>
      <c r="C37" s="99">
        <v>44172</v>
      </c>
    </row>
    <row r="38" spans="1:3" ht="15">
      <c r="A38" s="88">
        <v>43923</v>
      </c>
      <c r="C38" s="99">
        <v>44174</v>
      </c>
    </row>
    <row r="39" spans="1:3" ht="15">
      <c r="A39" s="88">
        <v>43923</v>
      </c>
      <c r="C39" s="99">
        <v>44181</v>
      </c>
    </row>
    <row r="40" spans="1:3" ht="15">
      <c r="A40" s="88">
        <v>43924</v>
      </c>
      <c r="C40" s="99">
        <v>44193</v>
      </c>
    </row>
    <row r="41" spans="1:3" ht="15">
      <c r="A41" s="88">
        <v>43924</v>
      </c>
      <c r="C41" s="99">
        <v>44197</v>
      </c>
    </row>
    <row r="42" spans="1:3" ht="15">
      <c r="A42" s="88">
        <v>43924</v>
      </c>
      <c r="C42" s="99">
        <v>44215</v>
      </c>
    </row>
    <row r="43" spans="1:3" ht="15">
      <c r="A43" s="88">
        <v>43924</v>
      </c>
      <c r="C43" s="99">
        <v>44216</v>
      </c>
    </row>
    <row r="44" spans="1:3" ht="15">
      <c r="A44" s="88">
        <v>43924</v>
      </c>
      <c r="C44" s="99">
        <v>44218</v>
      </c>
    </row>
    <row r="45" spans="1:3" ht="15">
      <c r="A45" s="88">
        <v>43924</v>
      </c>
      <c r="C45" s="99">
        <v>44219</v>
      </c>
    </row>
    <row r="46" spans="1:3" ht="15">
      <c r="A46" s="88">
        <v>43925</v>
      </c>
      <c r="C46" s="99">
        <v>44230</v>
      </c>
    </row>
    <row r="47" spans="1:3" ht="15">
      <c r="A47" s="88">
        <v>43925</v>
      </c>
      <c r="C47" s="99">
        <v>44246</v>
      </c>
    </row>
    <row r="48" spans="1:3" ht="15">
      <c r="A48" s="88">
        <v>43927</v>
      </c>
      <c r="C48" s="99">
        <v>44252</v>
      </c>
    </row>
    <row r="49" spans="1:3" ht="15">
      <c r="A49" s="88">
        <v>43927</v>
      </c>
      <c r="C49" s="99">
        <v>44275</v>
      </c>
    </row>
    <row r="50" spans="1:3" ht="15">
      <c r="A50" s="88">
        <v>43927</v>
      </c>
      <c r="C50" s="99">
        <v>44287</v>
      </c>
    </row>
    <row r="51" spans="1:3" ht="15">
      <c r="A51" s="88">
        <v>43927</v>
      </c>
      <c r="C51" s="99">
        <v>44324</v>
      </c>
    </row>
    <row r="52" spans="1:3" ht="15">
      <c r="A52" s="88">
        <v>43927</v>
      </c>
      <c r="C52" s="100">
        <v>44336</v>
      </c>
    </row>
    <row r="53" spans="1:3" ht="15">
      <c r="A53" s="88">
        <v>43928</v>
      </c>
      <c r="C53" s="99">
        <v>44348</v>
      </c>
    </row>
    <row r="54" spans="1:3" ht="15">
      <c r="A54" s="88">
        <v>43928</v>
      </c>
      <c r="C54" s="99">
        <v>44355</v>
      </c>
    </row>
    <row r="55" spans="1:3" ht="15">
      <c r="A55" s="88">
        <v>43928</v>
      </c>
      <c r="C55" s="100">
        <v>44368</v>
      </c>
    </row>
    <row r="56" spans="1:3" ht="15">
      <c r="A56" s="88">
        <v>43929</v>
      </c>
      <c r="C56" s="99">
        <v>44378</v>
      </c>
    </row>
    <row r="57" spans="1:3" ht="15">
      <c r="A57" s="88">
        <v>43929</v>
      </c>
      <c r="C57" s="99">
        <v>44378</v>
      </c>
    </row>
    <row r="58" spans="1:3" ht="15">
      <c r="A58" s="88">
        <v>43930</v>
      </c>
      <c r="C58" s="100">
        <v>44398</v>
      </c>
    </row>
    <row r="59" spans="1:3" ht="15">
      <c r="A59" s="88">
        <v>43930</v>
      </c>
      <c r="C59" s="100">
        <v>44459</v>
      </c>
    </row>
    <row r="60" spans="1:3" ht="15">
      <c r="A60" s="88">
        <v>43930</v>
      </c>
      <c r="C60" s="100">
        <v>44459</v>
      </c>
    </row>
    <row r="61" spans="1:3" ht="15">
      <c r="A61" s="88">
        <v>43931</v>
      </c>
      <c r="C61" s="100">
        <v>44489</v>
      </c>
    </row>
    <row r="62" spans="1:3" ht="15">
      <c r="A62" s="88">
        <v>43931</v>
      </c>
    </row>
    <row r="63" spans="1:3" ht="15">
      <c r="A63" s="88">
        <v>43932</v>
      </c>
    </row>
    <row r="64" spans="1:3" ht="15">
      <c r="A64" s="88">
        <v>43932</v>
      </c>
    </row>
    <row r="65" spans="1:1" ht="15">
      <c r="A65" s="88">
        <v>43932</v>
      </c>
    </row>
    <row r="66" spans="1:1" ht="15">
      <c r="A66" s="88">
        <v>43932</v>
      </c>
    </row>
    <row r="67" spans="1:1" ht="15">
      <c r="A67" s="88">
        <v>43933</v>
      </c>
    </row>
    <row r="68" spans="1:1" ht="15">
      <c r="A68" s="88">
        <v>43934</v>
      </c>
    </row>
    <row r="69" spans="1:1" ht="15">
      <c r="A69" s="88">
        <v>43934</v>
      </c>
    </row>
    <row r="70" spans="1:1" ht="15">
      <c r="A70" s="88">
        <v>43935</v>
      </c>
    </row>
    <row r="71" spans="1:1" ht="15">
      <c r="A71" s="88">
        <v>43935</v>
      </c>
    </row>
    <row r="72" spans="1:1" ht="15">
      <c r="A72" s="88">
        <v>43935</v>
      </c>
    </row>
    <row r="73" spans="1:1" ht="15">
      <c r="A73" s="88">
        <v>43935</v>
      </c>
    </row>
    <row r="74" spans="1:1" ht="15">
      <c r="A74" s="88">
        <v>43935</v>
      </c>
    </row>
    <row r="75" spans="1:1" ht="15">
      <c r="A75" s="88">
        <v>43935</v>
      </c>
    </row>
    <row r="76" spans="1:1" ht="15">
      <c r="A76" s="88">
        <v>43935</v>
      </c>
    </row>
    <row r="77" spans="1:1" ht="15">
      <c r="A77" s="88">
        <v>43935</v>
      </c>
    </row>
    <row r="78" spans="1:1" ht="15">
      <c r="A78" s="88">
        <v>43936</v>
      </c>
    </row>
    <row r="79" spans="1:1" ht="15">
      <c r="A79" s="88">
        <v>43936</v>
      </c>
    </row>
    <row r="80" spans="1:1" ht="15">
      <c r="A80" s="88">
        <v>43936</v>
      </c>
    </row>
    <row r="81" spans="1:1" ht="15">
      <c r="A81" s="88">
        <v>43936</v>
      </c>
    </row>
    <row r="82" spans="1:1" ht="15">
      <c r="A82" s="88">
        <v>43936</v>
      </c>
    </row>
    <row r="83" spans="1:1" ht="15">
      <c r="A83" s="88">
        <v>43937</v>
      </c>
    </row>
    <row r="84" spans="1:1" ht="15">
      <c r="A84" s="88">
        <v>43937</v>
      </c>
    </row>
    <row r="85" spans="1:1" ht="15">
      <c r="A85" s="88">
        <v>43937</v>
      </c>
    </row>
    <row r="86" spans="1:1" ht="15">
      <c r="A86" s="88">
        <v>43937</v>
      </c>
    </row>
    <row r="87" spans="1:1" ht="15">
      <c r="A87" s="88">
        <v>43937</v>
      </c>
    </row>
    <row r="88" spans="1:1" ht="15">
      <c r="A88" s="88">
        <v>43938</v>
      </c>
    </row>
    <row r="89" spans="1:1" ht="15">
      <c r="A89" s="88">
        <v>43938</v>
      </c>
    </row>
    <row r="90" spans="1:1" ht="15">
      <c r="A90" s="88">
        <v>43938</v>
      </c>
    </row>
    <row r="91" spans="1:1" ht="15">
      <c r="A91" s="88">
        <v>43941</v>
      </c>
    </row>
    <row r="92" spans="1:1" ht="15">
      <c r="A92" s="88">
        <v>43941</v>
      </c>
    </row>
    <row r="93" spans="1:1" ht="15">
      <c r="A93" s="88">
        <v>43941</v>
      </c>
    </row>
    <row r="94" spans="1:1" ht="15">
      <c r="A94" s="88">
        <v>43941</v>
      </c>
    </row>
    <row r="95" spans="1:1" ht="15">
      <c r="A95" s="88">
        <v>43942</v>
      </c>
    </row>
    <row r="96" spans="1:1" ht="15">
      <c r="A96" s="88">
        <v>43942</v>
      </c>
    </row>
    <row r="97" spans="1:1" ht="15">
      <c r="A97" s="88">
        <v>43943</v>
      </c>
    </row>
    <row r="98" spans="1:1" ht="15">
      <c r="A98" s="88">
        <v>43943</v>
      </c>
    </row>
    <row r="99" spans="1:1" ht="15">
      <c r="A99" s="88">
        <v>43943</v>
      </c>
    </row>
    <row r="100" spans="1:1" ht="15">
      <c r="A100" s="88">
        <v>43944</v>
      </c>
    </row>
    <row r="101" spans="1:1" ht="15">
      <c r="A101" s="88">
        <v>43945</v>
      </c>
    </row>
    <row r="102" spans="1:1" ht="15">
      <c r="A102" s="88">
        <v>43946</v>
      </c>
    </row>
    <row r="103" spans="1:1" ht="15">
      <c r="A103" s="88">
        <v>43948</v>
      </c>
    </row>
    <row r="104" spans="1:1" ht="15">
      <c r="A104" s="88">
        <v>43949</v>
      </c>
    </row>
    <row r="105" spans="1:1" ht="15">
      <c r="A105" s="88">
        <v>43949</v>
      </c>
    </row>
    <row r="106" spans="1:1" ht="15">
      <c r="A106" s="88">
        <v>43950</v>
      </c>
    </row>
    <row r="107" spans="1:1" ht="15">
      <c r="A107" s="88">
        <v>43951</v>
      </c>
    </row>
    <row r="108" spans="1:1" ht="15">
      <c r="A108" s="88">
        <v>43951</v>
      </c>
    </row>
    <row r="109" spans="1:1" ht="15">
      <c r="A109" s="88">
        <v>43951</v>
      </c>
    </row>
    <row r="110" spans="1:1" ht="15">
      <c r="A110" s="88">
        <v>43951</v>
      </c>
    </row>
    <row r="111" spans="1:1" ht="15">
      <c r="A111" s="88">
        <v>43952</v>
      </c>
    </row>
    <row r="112" spans="1:1" ht="15">
      <c r="A112" s="88">
        <v>43952</v>
      </c>
    </row>
    <row r="113" spans="1:1" ht="15">
      <c r="A113" s="88">
        <v>43952</v>
      </c>
    </row>
    <row r="114" spans="1:1" ht="15">
      <c r="A114" s="88">
        <v>43952</v>
      </c>
    </row>
    <row r="115" spans="1:1" ht="15">
      <c r="A115" s="88">
        <v>43952</v>
      </c>
    </row>
    <row r="116" spans="1:1" ht="15">
      <c r="A116" s="88">
        <v>43952</v>
      </c>
    </row>
    <row r="117" spans="1:1" ht="15">
      <c r="A117" s="88">
        <v>43952</v>
      </c>
    </row>
    <row r="118" spans="1:1" ht="15">
      <c r="A118" s="88">
        <v>43955</v>
      </c>
    </row>
    <row r="119" spans="1:1" ht="15">
      <c r="A119" s="88">
        <v>43956</v>
      </c>
    </row>
    <row r="120" spans="1:1" ht="15">
      <c r="A120" s="88">
        <v>43956</v>
      </c>
    </row>
    <row r="121" spans="1:1" ht="15">
      <c r="A121" s="88">
        <v>43956</v>
      </c>
    </row>
    <row r="122" spans="1:1" ht="15">
      <c r="A122" s="88">
        <v>43958</v>
      </c>
    </row>
    <row r="123" spans="1:1" ht="15">
      <c r="A123" s="88">
        <v>43958</v>
      </c>
    </row>
    <row r="124" spans="1:1" ht="15">
      <c r="A124" s="88">
        <v>43958</v>
      </c>
    </row>
    <row r="125" spans="1:1" ht="15">
      <c r="A125" s="88">
        <v>43959</v>
      </c>
    </row>
    <row r="126" spans="1:1" ht="15">
      <c r="A126" s="88">
        <v>43962</v>
      </c>
    </row>
    <row r="127" spans="1:1" ht="15">
      <c r="A127" s="88">
        <v>43963</v>
      </c>
    </row>
    <row r="128" spans="1:1" ht="15">
      <c r="A128" s="88">
        <v>43964</v>
      </c>
    </row>
    <row r="129" spans="1:1" ht="15">
      <c r="A129" s="88">
        <v>43964</v>
      </c>
    </row>
    <row r="130" spans="1:1" ht="15">
      <c r="A130" s="88">
        <v>43964</v>
      </c>
    </row>
    <row r="131" spans="1:1" ht="15">
      <c r="A131" s="88">
        <v>43965</v>
      </c>
    </row>
    <row r="132" spans="1:1" ht="15">
      <c r="A132" s="88">
        <v>43965</v>
      </c>
    </row>
    <row r="133" spans="1:1" ht="15">
      <c r="A133" s="88">
        <v>43966</v>
      </c>
    </row>
    <row r="134" spans="1:1" ht="15">
      <c r="A134" s="88">
        <v>43966</v>
      </c>
    </row>
    <row r="135" spans="1:1" ht="15">
      <c r="A135" s="88">
        <v>43970</v>
      </c>
    </row>
    <row r="136" spans="1:1" ht="15">
      <c r="A136" s="88">
        <v>43972</v>
      </c>
    </row>
    <row r="137" spans="1:1" ht="15">
      <c r="A137" s="88">
        <v>43978</v>
      </c>
    </row>
    <row r="138" spans="1:1" ht="15">
      <c r="A138" s="88">
        <v>43983</v>
      </c>
    </row>
    <row r="139" spans="1:1" ht="15">
      <c r="A139" s="88">
        <v>43983</v>
      </c>
    </row>
    <row r="140" spans="1:1" ht="15">
      <c r="A140" s="88">
        <v>43983</v>
      </c>
    </row>
    <row r="141" spans="1:1" ht="15">
      <c r="A141" s="88">
        <v>43983</v>
      </c>
    </row>
    <row r="142" spans="1:1" ht="15">
      <c r="A142" s="88">
        <v>43984</v>
      </c>
    </row>
    <row r="143" spans="1:1" ht="15">
      <c r="A143" s="88">
        <v>43985</v>
      </c>
    </row>
    <row r="144" spans="1:1" ht="15">
      <c r="A144" s="88">
        <v>44004</v>
      </c>
    </row>
    <row r="145" spans="1:1" ht="15">
      <c r="A145" s="88">
        <v>44004</v>
      </c>
    </row>
    <row r="146" spans="1:1" ht="15">
      <c r="A146" s="88">
        <v>44005</v>
      </c>
    </row>
    <row r="147" spans="1:1" ht="15">
      <c r="A147" s="88">
        <v>44007</v>
      </c>
    </row>
    <row r="148" spans="1:1" ht="15">
      <c r="A148" s="88">
        <v>44012</v>
      </c>
    </row>
    <row r="149" spans="1:1" ht="15">
      <c r="A149" s="88">
        <v>44013</v>
      </c>
    </row>
    <row r="150" spans="1:1" ht="15">
      <c r="A150" s="88">
        <v>44027</v>
      </c>
    </row>
    <row r="151" spans="1:1" ht="15">
      <c r="A151" s="88">
        <v>44027</v>
      </c>
    </row>
    <row r="152" spans="1:1" ht="15">
      <c r="A152" s="88">
        <v>44039</v>
      </c>
    </row>
    <row r="153" spans="1:1" ht="15">
      <c r="A153" s="88">
        <v>44054</v>
      </c>
    </row>
    <row r="154" spans="1:1" ht="15">
      <c r="A154" s="88">
        <v>44062</v>
      </c>
    </row>
    <row r="155" spans="1:1" ht="15">
      <c r="A155" s="88">
        <v>44074</v>
      </c>
    </row>
    <row r="156" spans="1:1" ht="15">
      <c r="A156" s="88">
        <v>44076</v>
      </c>
    </row>
    <row r="157" spans="1:1" ht="15">
      <c r="A157" s="88">
        <v>44083</v>
      </c>
    </row>
    <row r="158" spans="1:1" ht="15">
      <c r="A158" s="88">
        <v>44089</v>
      </c>
    </row>
    <row r="159" spans="1:1" ht="15">
      <c r="A159" s="88">
        <v>44092</v>
      </c>
    </row>
    <row r="160" spans="1:1" ht="15">
      <c r="A160" s="88">
        <v>44095</v>
      </c>
    </row>
    <row r="161" spans="1:1" ht="15">
      <c r="A161" s="88">
        <v>44109</v>
      </c>
    </row>
    <row r="162" spans="1:1" ht="15">
      <c r="A162" s="88">
        <v>44131</v>
      </c>
    </row>
    <row r="163" spans="1:1" ht="15">
      <c r="A163" s="88">
        <v>44167</v>
      </c>
    </row>
    <row r="164" spans="1:1" ht="15">
      <c r="A164" s="89">
        <v>44218</v>
      </c>
    </row>
    <row r="165" spans="1:1" ht="15">
      <c r="A165" s="89">
        <v>44218</v>
      </c>
    </row>
    <row r="166" spans="1:1" ht="15">
      <c r="A166" s="88">
        <v>44228</v>
      </c>
    </row>
    <row r="167" spans="1:1" ht="15">
      <c r="A167" s="88">
        <v>44277</v>
      </c>
    </row>
    <row r="168" spans="1:1" ht="15">
      <c r="A168" s="89">
        <v>44306</v>
      </c>
    </row>
    <row r="169" spans="1:1" ht="15">
      <c r="A169" s="89">
        <v>44306</v>
      </c>
    </row>
    <row r="170" spans="1:1" ht="15">
      <c r="A170" s="89">
        <v>44306</v>
      </c>
    </row>
    <row r="171" spans="1:1" ht="15">
      <c r="A171" s="89">
        <v>44306</v>
      </c>
    </row>
    <row r="172" spans="1:1" ht="15">
      <c r="A172" s="89">
        <v>44306</v>
      </c>
    </row>
    <row r="173" spans="1:1" ht="15">
      <c r="A173" s="89">
        <v>44306</v>
      </c>
    </row>
    <row r="174" spans="1:1" ht="15">
      <c r="A174" s="89">
        <v>44336</v>
      </c>
    </row>
    <row r="175" spans="1:1" ht="15">
      <c r="A175" s="89">
        <v>44336</v>
      </c>
    </row>
    <row r="176" spans="1:1" ht="15">
      <c r="A176" s="89">
        <v>44336</v>
      </c>
    </row>
    <row r="177" spans="1:1" ht="15">
      <c r="A177" s="89">
        <v>44336</v>
      </c>
    </row>
    <row r="178" spans="1:1" ht="15">
      <c r="A178" s="88">
        <v>44348</v>
      </c>
    </row>
    <row r="179" spans="1:1" ht="15">
      <c r="A179" s="89">
        <v>44367</v>
      </c>
    </row>
    <row r="180" spans="1:1" ht="15">
      <c r="A180" s="89">
        <v>44367</v>
      </c>
    </row>
    <row r="181" spans="1:1" ht="15">
      <c r="A181" s="89">
        <v>44367</v>
      </c>
    </row>
    <row r="182" spans="1:1" ht="15">
      <c r="A182" s="89">
        <v>44397</v>
      </c>
    </row>
    <row r="183" spans="1:1" ht="15">
      <c r="A183" s="89">
        <v>44397</v>
      </c>
    </row>
    <row r="184" spans="1:1" ht="15">
      <c r="A184" s="89">
        <v>44397</v>
      </c>
    </row>
    <row r="185" spans="1:1" ht="15">
      <c r="A185" s="89">
        <v>44397</v>
      </c>
    </row>
    <row r="186" spans="1:1" ht="15">
      <c r="A186" s="89">
        <v>44398</v>
      </c>
    </row>
    <row r="187" spans="1:1" ht="15">
      <c r="A187" s="89">
        <v>44428</v>
      </c>
    </row>
    <row r="188" spans="1:1" ht="15">
      <c r="A188" s="89">
        <v>44459</v>
      </c>
    </row>
    <row r="189" spans="1:1" ht="15">
      <c r="A189" s="89">
        <v>44459</v>
      </c>
    </row>
    <row r="190" spans="1:1" ht="15">
      <c r="A190" s="89">
        <v>44459</v>
      </c>
    </row>
    <row r="191" spans="1:1" ht="15">
      <c r="A191" s="89">
        <v>44489</v>
      </c>
    </row>
    <row r="192" spans="1:1" ht="15">
      <c r="A192" s="89">
        <v>44520</v>
      </c>
    </row>
    <row r="193" spans="1:1" ht="15">
      <c r="A193" s="89">
        <v>44550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69DCE-D8F5-449B-B9B7-8BE488AEABE6}">
  <dimension ref="A1:B36"/>
  <sheetViews>
    <sheetView workbookViewId="0"/>
  </sheetViews>
  <sheetFormatPr defaultRowHeight="15"/>
  <sheetData>
    <row r="1" spans="1:2">
      <c r="A1">
        <f>IF(ISNUMBER('Supplementary Table 5'!B4),'Supplementary Table 5'!B4,NA())</f>
        <v>1718871.5501370037</v>
      </c>
      <c r="B1">
        <f>IF(ISNA(Kutools_Chart!A1),'Supplementary Table 5'!C4,'Supplementary Table 5'!B4)</f>
        <v>1718871.5501370037</v>
      </c>
    </row>
    <row r="2" spans="1:2">
      <c r="A2">
        <f>IF(ISNUMBER('Supplementary Table 5'!B5),'Supplementary Table 5'!B5,NA())</f>
        <v>1589846.9731436237</v>
      </c>
      <c r="B2">
        <f>IF(ISNA(Kutools_Chart!A2),'Supplementary Table 5'!C5,'Supplementary Table 5'!B5)</f>
        <v>1589846.9731436237</v>
      </c>
    </row>
    <row r="3" spans="1:2">
      <c r="A3">
        <f>IF(ISNUMBER('Supplementary Table 5'!B6),'Supplementary Table 5'!B6,NA())</f>
        <v>1666678.2281143027</v>
      </c>
      <c r="B3">
        <f>IF(ISNA(Kutools_Chart!A3),'Supplementary Table 5'!C6,'Supplementary Table 5'!B6)</f>
        <v>1666678.2281143027</v>
      </c>
    </row>
    <row r="4" spans="1:2">
      <c r="A4">
        <f>IF(ISNUMBER('Supplementary Table 5'!B7),'Supplementary Table 5'!B7,NA())</f>
        <v>1716736.4327363353</v>
      </c>
      <c r="B4">
        <f>IF(ISNA(Kutools_Chart!A4),'Supplementary Table 5'!C7,'Supplementary Table 5'!B7)</f>
        <v>1716736.4327363353</v>
      </c>
    </row>
    <row r="5" spans="1:2">
      <c r="A5">
        <f>IF(ISNUMBER('Supplementary Table 5'!B8),'Supplementary Table 5'!B8,NA())</f>
        <v>1669475.2158683415</v>
      </c>
      <c r="B5">
        <f>IF(ISNA(Kutools_Chart!A5),'Supplementary Table 5'!C8,'Supplementary Table 5'!B8)</f>
        <v>1669475.2158683415</v>
      </c>
    </row>
    <row r="6" spans="1:2">
      <c r="A6">
        <f>IF(ISNUMBER('Supplementary Table 5'!B9),'Supplementary Table 5'!B9,NA())</f>
        <v>1769485.9168073749</v>
      </c>
      <c r="B6">
        <f>IF(ISNA(Kutools_Chart!A6),'Supplementary Table 5'!C9,'Supplementary Table 5'!B9)</f>
        <v>1769485.9168073749</v>
      </c>
    </row>
    <row r="7" spans="1:2">
      <c r="A7">
        <f>IF(ISNUMBER('Supplementary Table 5'!B10),'Supplementary Table 5'!B10,NA())</f>
        <v>1782623.7485630135</v>
      </c>
      <c r="B7">
        <f>IF(ISNA(Kutools_Chart!A7),'Supplementary Table 5'!C10,'Supplementary Table 5'!B10)</f>
        <v>1782623.7485630135</v>
      </c>
    </row>
    <row r="8" spans="1:2">
      <c r="A8">
        <f>IF(ISNUMBER('Supplementary Table 5'!B11),'Supplementary Table 5'!B11,NA())</f>
        <v>2049824.4389654126</v>
      </c>
      <c r="B8">
        <f>IF(ISNA(Kutools_Chart!A8),'Supplementary Table 5'!C11,'Supplementary Table 5'!B11)</f>
        <v>2049824.4389654126</v>
      </c>
    </row>
    <row r="9" spans="1:2">
      <c r="A9">
        <f>IF(ISNUMBER('Supplementary Table 5'!B12),'Supplementary Table 5'!B12,NA())</f>
        <v>2039073.1157078505</v>
      </c>
      <c r="B9">
        <f>IF(ISNA(Kutools_Chart!A9),'Supplementary Table 5'!C12,'Supplementary Table 5'!B12)</f>
        <v>2039073.1157078505</v>
      </c>
    </row>
    <row r="10" spans="1:2">
      <c r="A10">
        <f>IF(ISNUMBER('Supplementary Table 5'!B13),'Supplementary Table 5'!B13,NA())</f>
        <v>1764331.4341543959</v>
      </c>
      <c r="B10">
        <f>IF(ISNA(Kutools_Chart!A10),'Supplementary Table 5'!C13,'Supplementary Table 5'!B13)</f>
        <v>1764331.4341543959</v>
      </c>
    </row>
    <row r="11" spans="1:2">
      <c r="A11">
        <f>IF(ISNUMBER('Supplementary Table 5'!B14),'Supplementary Table 5'!B14,NA())</f>
        <v>1942984.5600082627</v>
      </c>
      <c r="B11">
        <f>IF(ISNA(Kutools_Chart!A11),'Supplementary Table 5'!C14,'Supplementary Table 5'!B14)</f>
        <v>1942984.5600082627</v>
      </c>
    </row>
    <row r="12" spans="1:2">
      <c r="A12">
        <f>IF(ISNUMBER('Supplementary Table 5'!B15),'Supplementary Table 5'!B15,NA())</f>
        <v>1881139.9686572892</v>
      </c>
      <c r="B12">
        <f>IF(ISNA(Kutools_Chart!A12),'Supplementary Table 5'!C15,'Supplementary Table 5'!B15)</f>
        <v>1881139.9686572892</v>
      </c>
    </row>
    <row r="13" spans="1:2">
      <c r="A13">
        <f>IF(ISNUMBER('Supplementary Table 5'!B16),'Supplementary Table 5'!B16,NA())</f>
        <v>1856120.1575888016</v>
      </c>
      <c r="B13">
        <f>IF(ISNA(Kutools_Chart!A13),'Supplementary Table 5'!C16,'Supplementary Table 5'!B16)</f>
        <v>1856120.1575888016</v>
      </c>
    </row>
    <row r="14" spans="1:2">
      <c r="A14">
        <f>IF(ISNUMBER('Supplementary Table 5'!B17),'Supplementary Table 5'!B17,NA())</f>
        <v>1667174.2537599956</v>
      </c>
      <c r="B14">
        <f>IF(ISNA(Kutools_Chart!A14),'Supplementary Table 5'!C17,'Supplementary Table 5'!B17)</f>
        <v>1667174.2537599956</v>
      </c>
    </row>
    <row r="15" spans="1:2">
      <c r="A15">
        <f>IF(ISNUMBER('Supplementary Table 5'!B18),'Supplementary Table 5'!B18,NA())</f>
        <v>1762934.4337257943</v>
      </c>
      <c r="B15">
        <f>IF(ISNA(Kutools_Chart!A15),'Supplementary Table 5'!C18,'Supplementary Table 5'!B18)</f>
        <v>1762934.4337257943</v>
      </c>
    </row>
    <row r="16" spans="1:2">
      <c r="A16">
        <f>IF(ISNUMBER('Supplementary Table 5'!B19),'Supplementary Table 5'!B19,NA())</f>
        <v>1810271.7073881507</v>
      </c>
      <c r="B16">
        <f>IF(ISNA(Kutools_Chart!A16),'Supplementary Table 5'!C19,'Supplementary Table 5'!B19)</f>
        <v>1810271.7073881507</v>
      </c>
    </row>
    <row r="17" spans="1:2">
      <c r="A17">
        <f>IF(ISNUMBER('Supplementary Table 5'!B20),'Supplementary Table 5'!B20,NA())</f>
        <v>1747890.7105594031</v>
      </c>
      <c r="B17">
        <f>IF(ISNA(Kutools_Chart!A17),'Supplementary Table 5'!C20,'Supplementary Table 5'!B20)</f>
        <v>1747890.7105594031</v>
      </c>
    </row>
    <row r="18" spans="1:2">
      <c r="A18">
        <f>IF(ISNUMBER('Supplementary Table 5'!B21),'Supplementary Table 5'!B21,NA())</f>
        <v>1904420.2294566438</v>
      </c>
      <c r="B18">
        <f>IF(ISNA(Kutools_Chart!A18),'Supplementary Table 5'!C21,'Supplementary Table 5'!B21)</f>
        <v>1904420.2294566438</v>
      </c>
    </row>
    <row r="19" spans="1:2">
      <c r="A19">
        <f>IF(ISNUMBER('Supplementary Table 5'!B22),'Supplementary Table 5'!B22,NA())</f>
        <v>1928454.7482785559</v>
      </c>
      <c r="B19">
        <f>IF(ISNA(Kutools_Chart!A19),'Supplementary Table 5'!C22,'Supplementary Table 5'!B22)</f>
        <v>1928454.7482785559</v>
      </c>
    </row>
    <row r="20" spans="1:2">
      <c r="A20">
        <f>IF(ISNUMBER('Supplementary Table 5'!B23),'Supplementary Table 5'!B23,NA())</f>
        <v>2166136.7955654473</v>
      </c>
      <c r="B20">
        <f>IF(ISNA(Kutools_Chart!A20),'Supplementary Table 5'!C23,'Supplementary Table 5'!B23)</f>
        <v>2166136.7955654473</v>
      </c>
    </row>
    <row r="21" spans="1:2">
      <c r="A21">
        <f>IF(ISNUMBER('Supplementary Table 5'!B24),'Supplementary Table 5'!B24,NA())</f>
        <v>2098575.1520777196</v>
      </c>
      <c r="B21">
        <f>IF(ISNA(Kutools_Chart!A21),'Supplementary Table 5'!C24,'Supplementary Table 5'!B24)</f>
        <v>2098575.1520777196</v>
      </c>
    </row>
    <row r="22" spans="1:2">
      <c r="A22">
        <f>IF(ISNUMBER('Supplementary Table 5'!B25),'Supplementary Table 5'!B25,NA())</f>
        <v>1920604.3926698614</v>
      </c>
      <c r="B22">
        <f>IF(ISNA(Kutools_Chart!A22),'Supplementary Table 5'!C25,'Supplementary Table 5'!B25)</f>
        <v>1920604.3926698614</v>
      </c>
    </row>
    <row r="23" spans="1:2">
      <c r="A23">
        <f>IF(ISNUMBER('Supplementary Table 5'!B26),'Supplementary Table 5'!B26,NA())</f>
        <v>2236749.895458275</v>
      </c>
      <c r="B23">
        <f>IF(ISNA(Kutools_Chart!A23),'Supplementary Table 5'!C26,'Supplementary Table 5'!B26)</f>
        <v>2236749.895458275</v>
      </c>
    </row>
    <row r="24" spans="1:2">
      <c r="A24">
        <f>IF(ISNUMBER('Supplementary Table 5'!B27),'Supplementary Table 5'!B27,NA())</f>
        <v>1905984.1461097894</v>
      </c>
      <c r="B24">
        <f>IF(ISNA(Kutools_Chart!A24),'Supplementary Table 5'!C27,'Supplementary Table 5'!B27)</f>
        <v>1905984.1461097894</v>
      </c>
    </row>
    <row r="25" spans="1:2">
      <c r="A25">
        <f>IF(ISNUMBER('Supplementary Table 5'!B28),'Supplementary Table 5'!B28,NA())</f>
        <v>1869942.5926569828</v>
      </c>
      <c r="B25">
        <f>IF(ISNA(Kutools_Chart!A25),'Supplementary Table 5'!C28,'Supplementary Table 5'!B28)</f>
        <v>1869942.5926569828</v>
      </c>
    </row>
    <row r="26" spans="1:2">
      <c r="A26">
        <f>IF(ISNUMBER('Supplementary Table 5'!B29),'Supplementary Table 5'!B29,NA())</f>
        <v>1730460.0732760578</v>
      </c>
      <c r="B26">
        <f>IF(ISNA(Kutools_Chart!A26),'Supplementary Table 5'!C29,'Supplementary Table 5'!B29)</f>
        <v>1730460.0732760578</v>
      </c>
    </row>
    <row r="27" spans="1:2">
      <c r="A27">
        <f>IF(ISNUMBER('Supplementary Table 5'!B30),'Supplementary Table 5'!B30,NA())</f>
        <v>1918088.3252324522</v>
      </c>
      <c r="B27">
        <f>IF(ISNA(Kutools_Chart!A27),'Supplementary Table 5'!C30,'Supplementary Table 5'!B30)</f>
        <v>1918088.3252324522</v>
      </c>
    </row>
    <row r="28" spans="1:2">
      <c r="A28">
        <f>IF(ISNUMBER('Supplementary Table 5'!B31),'Supplementary Table 5'!B31,NA())</f>
        <v>1847193.0980243331</v>
      </c>
      <c r="B28">
        <f>IF(ISNA(Kutools_Chart!A28),'Supplementary Table 5'!C31,'Supplementary Table 5'!B31)</f>
        <v>1847193.0980243331</v>
      </c>
    </row>
    <row r="29" spans="1:2">
      <c r="A29">
        <f>IF(ISNUMBER('Supplementary Table 5'!B32),'Supplementary Table 5'!B32,NA())</f>
        <v>1834822.181246584</v>
      </c>
      <c r="B29">
        <f>IF(ISNA(Kutools_Chart!A29),'Supplementary Table 5'!C32,'Supplementary Table 5'!B32)</f>
        <v>1834822.181246584</v>
      </c>
    </row>
    <row r="30" spans="1:2">
      <c r="A30">
        <f>IF(ISNUMBER('Supplementary Table 5'!B33),'Supplementary Table 5'!B33,NA())</f>
        <v>2033079.6334841854</v>
      </c>
      <c r="B30">
        <f>IF(ISNA(Kutools_Chart!A30),'Supplementary Table 5'!C33,'Supplementary Table 5'!B33)</f>
        <v>2033079.6334841854</v>
      </c>
    </row>
    <row r="31" spans="1:2">
      <c r="A31">
        <f>IF(ISNUMBER('Supplementary Table 5'!B34),'Supplementary Table 5'!B34,NA())</f>
        <v>2006814.7216889611</v>
      </c>
      <c r="B31">
        <f>IF(ISNA(Kutools_Chart!A31),'Supplementary Table 5'!C34,'Supplementary Table 5'!B34)</f>
        <v>2006814.7216889611</v>
      </c>
    </row>
    <row r="32" spans="1:2">
      <c r="A32">
        <f>IF(ISNUMBER('Supplementary Table 5'!B35),'Supplementary Table 5'!B35,NA())</f>
        <v>2422604.2176187229</v>
      </c>
      <c r="B32">
        <f>IF(ISNA(Kutools_Chart!A32),'Supplementary Table 5'!C35,'Supplementary Table 5'!B35)</f>
        <v>2422604.2176187229</v>
      </c>
    </row>
    <row r="33" spans="1:2">
      <c r="A33">
        <f>IF(ISNUMBER('Supplementary Table 5'!B36),'Supplementary Table 5'!B36,NA())</f>
        <v>2432396.4641875518</v>
      </c>
      <c r="B33">
        <f>IF(ISNA(Kutools_Chart!A33),'Supplementary Table 5'!C36,'Supplementary Table 5'!B36)</f>
        <v>2432396.4641875518</v>
      </c>
    </row>
    <row r="34" spans="1:2">
      <c r="A34">
        <f>IF(ISNUMBER('Supplementary Table 5'!B37),'Supplementary Table 5'!B37,NA())</f>
        <v>1981226.4730360131</v>
      </c>
      <c r="B34">
        <f>IF(ISNA(Kutools_Chart!A34),'Supplementary Table 5'!C37,'Supplementary Table 5'!B37)</f>
        <v>1981226.4730360131</v>
      </c>
    </row>
    <row r="35" spans="1:2">
      <c r="A35">
        <f>IF(ISNUMBER('Supplementary Table 5'!B38),'Supplementary Table 5'!B38,NA())</f>
        <v>2221507.4839103133</v>
      </c>
      <c r="B35">
        <f>IF(ISNA(Kutools_Chart!A35),'Supplementary Table 5'!C38,'Supplementary Table 5'!B38)</f>
        <v>2221507.4839103133</v>
      </c>
    </row>
    <row r="36" spans="1:2">
      <c r="A36">
        <f>IF(ISNUMBER('Supplementary Table 5'!B39),'Supplementary Table 5'!B39,NA())</f>
        <v>2052809.6737279028</v>
      </c>
      <c r="B36">
        <f>IF(ISNA(Kutools_Chart!A36),'Supplementary Table 5'!C39,'Supplementary Table 5'!B39)</f>
        <v>2052809.6737279028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BKY50"/>
  <sheetViews>
    <sheetView zoomScale="70" zoomScaleNormal="70" workbookViewId="0">
      <selection sqref="A1:Q1"/>
    </sheetView>
  </sheetViews>
  <sheetFormatPr defaultColWidth="9.140625" defaultRowHeight="12.75"/>
  <cols>
    <col min="1" max="1" width="19.140625" style="25" bestFit="1" customWidth="1"/>
    <col min="2" max="2" width="41.85546875" style="8" bestFit="1" customWidth="1"/>
    <col min="3" max="37" width="10.42578125" style="8" bestFit="1" customWidth="1"/>
    <col min="38" max="38" width="10.42578125" style="12" bestFit="1" customWidth="1"/>
    <col min="39" max="1663" width="9.140625" style="12"/>
    <col min="1664" max="16384" width="9.140625" style="8"/>
  </cols>
  <sheetData>
    <row r="1" spans="1:1663" ht="21">
      <c r="A1" s="145" t="s">
        <v>1708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</row>
    <row r="2" spans="1:1663">
      <c r="C2" s="37">
        <f>DATE(LEFT(C3,4),MID(C3,5,2),RIGHT(C3))</f>
        <v>43225</v>
      </c>
      <c r="D2" s="37">
        <f t="shared" ref="D2:AL2" si="0">DATE(LEFT(D3,4),MID(D3,5,2),RIGHT(D3))</f>
        <v>43257</v>
      </c>
      <c r="E2" s="37">
        <f t="shared" si="0"/>
        <v>43288</v>
      </c>
      <c r="F2" s="37">
        <f t="shared" si="0"/>
        <v>43320</v>
      </c>
      <c r="G2" s="37">
        <f t="shared" si="0"/>
        <v>43352</v>
      </c>
      <c r="H2" s="37">
        <f t="shared" si="0"/>
        <v>43373</v>
      </c>
      <c r="I2" s="37">
        <f t="shared" si="0"/>
        <v>43405</v>
      </c>
      <c r="J2" s="37">
        <f t="shared" si="0"/>
        <v>43436</v>
      </c>
      <c r="K2" s="37">
        <f t="shared" si="0"/>
        <v>43466</v>
      </c>
      <c r="L2" s="37">
        <f t="shared" si="0"/>
        <v>43498</v>
      </c>
      <c r="M2" s="37">
        <f t="shared" si="0"/>
        <v>43527</v>
      </c>
      <c r="N2" s="37">
        <f t="shared" si="0"/>
        <v>43559</v>
      </c>
      <c r="O2" s="37">
        <f t="shared" si="0"/>
        <v>43590</v>
      </c>
      <c r="P2" s="37">
        <f t="shared" si="0"/>
        <v>43622</v>
      </c>
      <c r="Q2" s="37">
        <f t="shared" si="0"/>
        <v>43653</v>
      </c>
      <c r="R2" s="37">
        <f t="shared" si="0"/>
        <v>43685</v>
      </c>
      <c r="S2" s="37">
        <f t="shared" si="0"/>
        <v>43717</v>
      </c>
      <c r="T2" s="37">
        <f>DATE(LEFT(T3,4),MID(T3,5,2),RIGHT(T3))</f>
        <v>43739</v>
      </c>
      <c r="U2" s="37">
        <f t="shared" si="0"/>
        <v>43770</v>
      </c>
      <c r="V2" s="37">
        <f t="shared" si="0"/>
        <v>43801</v>
      </c>
      <c r="W2" s="37">
        <f t="shared" si="0"/>
        <v>43831</v>
      </c>
      <c r="X2" s="37">
        <f t="shared" si="0"/>
        <v>43863</v>
      </c>
      <c r="Y2" s="37">
        <f t="shared" si="0"/>
        <v>43893</v>
      </c>
      <c r="Z2" s="37">
        <f t="shared" si="0"/>
        <v>43925</v>
      </c>
      <c r="AA2" s="37">
        <f t="shared" si="0"/>
        <v>43956</v>
      </c>
      <c r="AB2" s="37">
        <f t="shared" si="0"/>
        <v>43988</v>
      </c>
      <c r="AC2" s="37">
        <f t="shared" si="0"/>
        <v>44019</v>
      </c>
      <c r="AD2" s="37">
        <f t="shared" si="0"/>
        <v>44051</v>
      </c>
      <c r="AE2" s="37">
        <f t="shared" si="0"/>
        <v>44083</v>
      </c>
      <c r="AF2" s="37">
        <f t="shared" si="0"/>
        <v>44104</v>
      </c>
      <c r="AG2" s="37">
        <f t="shared" si="0"/>
        <v>44136</v>
      </c>
      <c r="AH2" s="37">
        <f t="shared" si="0"/>
        <v>44167</v>
      </c>
      <c r="AI2" s="37">
        <f t="shared" si="0"/>
        <v>44197</v>
      </c>
      <c r="AJ2" s="37">
        <f t="shared" si="0"/>
        <v>44229</v>
      </c>
      <c r="AK2" s="37">
        <f t="shared" si="0"/>
        <v>44258</v>
      </c>
      <c r="AL2" s="37">
        <f t="shared" si="0"/>
        <v>44290</v>
      </c>
    </row>
    <row r="3" spans="1:1663" s="3" customFormat="1" ht="13.15" customHeight="1">
      <c r="A3" s="24" t="s">
        <v>57</v>
      </c>
      <c r="B3" s="1" t="s">
        <v>0</v>
      </c>
      <c r="C3" s="36">
        <v>201805</v>
      </c>
      <c r="D3" s="2">
        <v>201806</v>
      </c>
      <c r="E3" s="2" t="s">
        <v>3</v>
      </c>
      <c r="F3" s="2" t="s">
        <v>4</v>
      </c>
      <c r="G3" s="2" t="s">
        <v>5</v>
      </c>
      <c r="H3" s="2" t="s">
        <v>6</v>
      </c>
      <c r="I3" s="2" t="s">
        <v>7</v>
      </c>
      <c r="J3" s="2" t="s">
        <v>8</v>
      </c>
      <c r="K3" s="2" t="s">
        <v>9</v>
      </c>
      <c r="L3" s="2" t="s">
        <v>10</v>
      </c>
      <c r="M3" s="2" t="s">
        <v>11</v>
      </c>
      <c r="N3" s="2" t="s">
        <v>12</v>
      </c>
      <c r="O3" s="2" t="s">
        <v>13</v>
      </c>
      <c r="P3" s="2" t="s">
        <v>14</v>
      </c>
      <c r="Q3" s="2" t="s">
        <v>15</v>
      </c>
      <c r="R3" s="2" t="s">
        <v>16</v>
      </c>
      <c r="S3" s="2" t="s">
        <v>17</v>
      </c>
      <c r="T3" s="2">
        <v>20191001</v>
      </c>
      <c r="U3" s="2" t="s">
        <v>18</v>
      </c>
      <c r="V3" s="2" t="s">
        <v>19</v>
      </c>
      <c r="W3" s="2" t="s">
        <v>20</v>
      </c>
      <c r="X3" s="2" t="s">
        <v>21</v>
      </c>
      <c r="Y3" s="2" t="s">
        <v>22</v>
      </c>
      <c r="Z3" s="2" t="s">
        <v>23</v>
      </c>
      <c r="AA3" s="2" t="s">
        <v>24</v>
      </c>
      <c r="AB3" s="2" t="s">
        <v>25</v>
      </c>
      <c r="AC3" s="2" t="s">
        <v>26</v>
      </c>
      <c r="AD3" s="2" t="s">
        <v>27</v>
      </c>
      <c r="AE3" s="2" t="s">
        <v>28</v>
      </c>
      <c r="AF3" s="2" t="s">
        <v>29</v>
      </c>
      <c r="AG3" s="2" t="s">
        <v>30</v>
      </c>
      <c r="AH3" s="2" t="s">
        <v>31</v>
      </c>
      <c r="AI3" s="2" t="s">
        <v>32</v>
      </c>
      <c r="AJ3" s="2" t="s">
        <v>33</v>
      </c>
      <c r="AK3" s="2" t="s">
        <v>34</v>
      </c>
      <c r="AL3" s="9" t="s">
        <v>35</v>
      </c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  <c r="HM3" s="12"/>
      <c r="HN3" s="12"/>
      <c r="HO3" s="12"/>
      <c r="HP3" s="12"/>
      <c r="HQ3" s="12"/>
      <c r="HR3" s="12"/>
      <c r="HS3" s="12"/>
      <c r="HT3" s="12"/>
      <c r="HU3" s="12"/>
      <c r="HV3" s="12"/>
      <c r="HW3" s="12"/>
      <c r="HX3" s="12"/>
      <c r="HY3" s="12"/>
      <c r="HZ3" s="12"/>
      <c r="IA3" s="12"/>
      <c r="IB3" s="12"/>
      <c r="IC3" s="12"/>
      <c r="ID3" s="12"/>
      <c r="IE3" s="12"/>
      <c r="IF3" s="12"/>
      <c r="IG3" s="12"/>
      <c r="IH3" s="12"/>
      <c r="II3" s="12"/>
      <c r="IJ3" s="12"/>
      <c r="IK3" s="12"/>
      <c r="IL3" s="12"/>
      <c r="IM3" s="12"/>
      <c r="IN3" s="12"/>
      <c r="IO3" s="12"/>
      <c r="IP3" s="12"/>
      <c r="IQ3" s="12"/>
      <c r="IR3" s="12"/>
      <c r="IS3" s="12"/>
      <c r="IT3" s="12"/>
      <c r="IU3" s="12"/>
      <c r="IV3" s="12"/>
      <c r="IW3" s="12"/>
      <c r="IX3" s="12"/>
      <c r="IY3" s="12"/>
      <c r="IZ3" s="12"/>
      <c r="JA3" s="12"/>
      <c r="JB3" s="12"/>
      <c r="JC3" s="12"/>
      <c r="JD3" s="12"/>
      <c r="JE3" s="12"/>
      <c r="JF3" s="12"/>
      <c r="JG3" s="12"/>
      <c r="JH3" s="12"/>
      <c r="JI3" s="12"/>
      <c r="JJ3" s="12"/>
      <c r="JK3" s="12"/>
      <c r="JL3" s="12"/>
      <c r="JM3" s="12"/>
      <c r="JN3" s="12"/>
      <c r="JO3" s="12"/>
      <c r="JP3" s="12"/>
      <c r="JQ3" s="12"/>
      <c r="JR3" s="12"/>
      <c r="JS3" s="12"/>
      <c r="JT3" s="12"/>
      <c r="JU3" s="12"/>
      <c r="JV3" s="12"/>
      <c r="JW3" s="12"/>
      <c r="JX3" s="12"/>
      <c r="JY3" s="12"/>
      <c r="JZ3" s="12"/>
      <c r="KA3" s="12"/>
      <c r="KB3" s="12"/>
      <c r="KC3" s="12"/>
      <c r="KD3" s="12"/>
      <c r="KE3" s="12"/>
      <c r="KF3" s="12"/>
      <c r="KG3" s="12"/>
      <c r="KH3" s="12"/>
      <c r="KI3" s="12"/>
      <c r="KJ3" s="12"/>
      <c r="KK3" s="12"/>
      <c r="KL3" s="12"/>
      <c r="KM3" s="12"/>
      <c r="KN3" s="12"/>
      <c r="KO3" s="12"/>
      <c r="KP3" s="12"/>
      <c r="KQ3" s="12"/>
      <c r="KR3" s="12"/>
      <c r="KS3" s="12"/>
      <c r="KT3" s="12"/>
      <c r="KU3" s="12"/>
      <c r="KV3" s="12"/>
      <c r="KW3" s="12"/>
      <c r="KX3" s="12"/>
      <c r="KY3" s="12"/>
      <c r="KZ3" s="12"/>
      <c r="LA3" s="12"/>
      <c r="LB3" s="12"/>
      <c r="LC3" s="12"/>
      <c r="LD3" s="12"/>
      <c r="LE3" s="12"/>
      <c r="LF3" s="12"/>
      <c r="LG3" s="12"/>
      <c r="LH3" s="12"/>
      <c r="LI3" s="12"/>
      <c r="LJ3" s="12"/>
      <c r="LK3" s="12"/>
      <c r="LL3" s="12"/>
      <c r="LM3" s="12"/>
      <c r="LN3" s="12"/>
      <c r="LO3" s="12"/>
      <c r="LP3" s="12"/>
      <c r="LQ3" s="12"/>
      <c r="LR3" s="12"/>
      <c r="LS3" s="12"/>
      <c r="LT3" s="12"/>
      <c r="LU3" s="12"/>
      <c r="LV3" s="12"/>
      <c r="LW3" s="12"/>
      <c r="LX3" s="12"/>
      <c r="LY3" s="12"/>
      <c r="LZ3" s="12"/>
      <c r="MA3" s="12"/>
      <c r="MB3" s="12"/>
      <c r="MC3" s="12"/>
      <c r="MD3" s="12"/>
      <c r="ME3" s="12"/>
      <c r="MF3" s="12"/>
      <c r="MG3" s="12"/>
      <c r="MH3" s="12"/>
      <c r="MI3" s="12"/>
      <c r="MJ3" s="12"/>
      <c r="MK3" s="12"/>
      <c r="ML3" s="12"/>
      <c r="MM3" s="12"/>
      <c r="MN3" s="12"/>
      <c r="MO3" s="12"/>
      <c r="MP3" s="12"/>
      <c r="MQ3" s="12"/>
      <c r="MR3" s="12"/>
      <c r="MS3" s="12"/>
      <c r="MT3" s="12"/>
      <c r="MU3" s="12"/>
      <c r="MV3" s="12"/>
      <c r="MW3" s="12"/>
      <c r="MX3" s="12"/>
      <c r="MY3" s="12"/>
      <c r="MZ3" s="12"/>
      <c r="NA3" s="12"/>
      <c r="NB3" s="12"/>
      <c r="NC3" s="12"/>
      <c r="ND3" s="12"/>
      <c r="NE3" s="12"/>
      <c r="NF3" s="12"/>
      <c r="NG3" s="12"/>
      <c r="NH3" s="12"/>
      <c r="NI3" s="12"/>
      <c r="NJ3" s="12"/>
      <c r="NK3" s="12"/>
      <c r="NL3" s="12"/>
      <c r="NM3" s="12"/>
      <c r="NN3" s="12"/>
      <c r="NO3" s="12"/>
      <c r="NP3" s="12"/>
      <c r="NQ3" s="12"/>
      <c r="NR3" s="12"/>
      <c r="NS3" s="12"/>
      <c r="NT3" s="12"/>
      <c r="NU3" s="12"/>
      <c r="NV3" s="12"/>
      <c r="NW3" s="12"/>
      <c r="NX3" s="12"/>
      <c r="NY3" s="12"/>
      <c r="NZ3" s="12"/>
      <c r="OA3" s="12"/>
      <c r="OB3" s="12"/>
      <c r="OC3" s="12"/>
      <c r="OD3" s="12"/>
      <c r="OE3" s="12"/>
      <c r="OF3" s="12"/>
      <c r="OG3" s="12"/>
      <c r="OH3" s="12"/>
      <c r="OI3" s="12"/>
      <c r="OJ3" s="12"/>
      <c r="OK3" s="12"/>
      <c r="OL3" s="12"/>
      <c r="OM3" s="12"/>
      <c r="ON3" s="12"/>
      <c r="OO3" s="12"/>
      <c r="OP3" s="12"/>
      <c r="OQ3" s="12"/>
      <c r="OR3" s="12"/>
      <c r="OS3" s="12"/>
      <c r="OT3" s="12"/>
      <c r="OU3" s="12"/>
      <c r="OV3" s="12"/>
      <c r="OW3" s="12"/>
      <c r="OX3" s="12"/>
      <c r="OY3" s="12"/>
      <c r="OZ3" s="12"/>
      <c r="PA3" s="12"/>
      <c r="PB3" s="12"/>
      <c r="PC3" s="12"/>
      <c r="PD3" s="12"/>
      <c r="PE3" s="12"/>
      <c r="PF3" s="12"/>
      <c r="PG3" s="12"/>
      <c r="PH3" s="12"/>
      <c r="PI3" s="12"/>
      <c r="PJ3" s="12"/>
      <c r="PK3" s="12"/>
      <c r="PL3" s="12"/>
      <c r="PM3" s="12"/>
      <c r="PN3" s="12"/>
      <c r="PO3" s="12"/>
      <c r="PP3" s="12"/>
      <c r="PQ3" s="12"/>
      <c r="PR3" s="12"/>
      <c r="PS3" s="12"/>
      <c r="PT3" s="12"/>
      <c r="PU3" s="12"/>
      <c r="PV3" s="12"/>
      <c r="PW3" s="12"/>
      <c r="PX3" s="12"/>
      <c r="PY3" s="12"/>
      <c r="PZ3" s="12"/>
      <c r="QA3" s="12"/>
      <c r="QB3" s="12"/>
      <c r="QC3" s="12"/>
      <c r="QD3" s="12"/>
      <c r="QE3" s="12"/>
      <c r="QF3" s="12"/>
      <c r="QG3" s="12"/>
      <c r="QH3" s="12"/>
      <c r="QI3" s="12"/>
      <c r="QJ3" s="12"/>
      <c r="QK3" s="12"/>
      <c r="QL3" s="12"/>
      <c r="QM3" s="12"/>
      <c r="QN3" s="12"/>
      <c r="QO3" s="12"/>
      <c r="QP3" s="12"/>
      <c r="QQ3" s="12"/>
      <c r="QR3" s="12"/>
      <c r="QS3" s="12"/>
      <c r="QT3" s="12"/>
      <c r="QU3" s="12"/>
      <c r="QV3" s="12"/>
      <c r="QW3" s="12"/>
      <c r="QX3" s="12"/>
      <c r="QY3" s="12"/>
      <c r="QZ3" s="12"/>
      <c r="RA3" s="12"/>
      <c r="RB3" s="12"/>
      <c r="RC3" s="12"/>
      <c r="RD3" s="12"/>
      <c r="RE3" s="12"/>
      <c r="RF3" s="12"/>
      <c r="RG3" s="12"/>
      <c r="RH3" s="12"/>
      <c r="RI3" s="12"/>
      <c r="RJ3" s="12"/>
      <c r="RK3" s="12"/>
      <c r="RL3" s="12"/>
      <c r="RM3" s="12"/>
      <c r="RN3" s="12"/>
      <c r="RO3" s="12"/>
      <c r="RP3" s="12"/>
      <c r="RQ3" s="12"/>
      <c r="RR3" s="12"/>
      <c r="RS3" s="12"/>
      <c r="RT3" s="12"/>
      <c r="RU3" s="12"/>
      <c r="RV3" s="12"/>
      <c r="RW3" s="12"/>
      <c r="RX3" s="12"/>
      <c r="RY3" s="12"/>
      <c r="RZ3" s="12"/>
      <c r="SA3" s="12"/>
      <c r="SB3" s="12"/>
      <c r="SC3" s="12"/>
      <c r="SD3" s="12"/>
      <c r="SE3" s="12"/>
      <c r="SF3" s="12"/>
      <c r="SG3" s="12"/>
      <c r="SH3" s="12"/>
      <c r="SI3" s="12"/>
      <c r="SJ3" s="12"/>
      <c r="SK3" s="12"/>
      <c r="SL3" s="12"/>
      <c r="SM3" s="12"/>
      <c r="SN3" s="12"/>
      <c r="SO3" s="12"/>
      <c r="SP3" s="12"/>
      <c r="SQ3" s="12"/>
      <c r="SR3" s="12"/>
      <c r="SS3" s="12"/>
      <c r="ST3" s="12"/>
      <c r="SU3" s="12"/>
      <c r="SV3" s="12"/>
      <c r="SW3" s="12"/>
      <c r="SX3" s="12"/>
      <c r="SY3" s="12"/>
      <c r="SZ3" s="12"/>
      <c r="TA3" s="12"/>
      <c r="TB3" s="12"/>
      <c r="TC3" s="12"/>
      <c r="TD3" s="12"/>
      <c r="TE3" s="12"/>
      <c r="TF3" s="12"/>
      <c r="TG3" s="12"/>
      <c r="TH3" s="12"/>
      <c r="TI3" s="12"/>
      <c r="TJ3" s="12"/>
      <c r="TK3" s="12"/>
      <c r="TL3" s="12"/>
      <c r="TM3" s="12"/>
      <c r="TN3" s="12"/>
      <c r="TO3" s="12"/>
      <c r="TP3" s="12"/>
      <c r="TQ3" s="12"/>
      <c r="TR3" s="12"/>
      <c r="TS3" s="12"/>
      <c r="TT3" s="12"/>
      <c r="TU3" s="12"/>
      <c r="TV3" s="12"/>
      <c r="TW3" s="12"/>
      <c r="TX3" s="12"/>
      <c r="TY3" s="12"/>
      <c r="TZ3" s="12"/>
      <c r="UA3" s="12"/>
      <c r="UB3" s="12"/>
      <c r="UC3" s="12"/>
      <c r="UD3" s="12"/>
      <c r="UE3" s="12"/>
      <c r="UF3" s="12"/>
      <c r="UG3" s="12"/>
      <c r="UH3" s="12"/>
      <c r="UI3" s="12"/>
      <c r="UJ3" s="12"/>
      <c r="UK3" s="12"/>
      <c r="UL3" s="12"/>
      <c r="UM3" s="12"/>
      <c r="UN3" s="12"/>
      <c r="UO3" s="12"/>
      <c r="UP3" s="12"/>
      <c r="UQ3" s="12"/>
      <c r="UR3" s="12"/>
      <c r="US3" s="12"/>
      <c r="UT3" s="12"/>
      <c r="UU3" s="12"/>
      <c r="UV3" s="12"/>
      <c r="UW3" s="12"/>
      <c r="UX3" s="12"/>
      <c r="UY3" s="12"/>
      <c r="UZ3" s="12"/>
      <c r="VA3" s="12"/>
      <c r="VB3" s="12"/>
      <c r="VC3" s="12"/>
      <c r="VD3" s="12"/>
      <c r="VE3" s="12"/>
      <c r="VF3" s="12"/>
      <c r="VG3" s="12"/>
      <c r="VH3" s="12"/>
      <c r="VI3" s="12"/>
      <c r="VJ3" s="12"/>
      <c r="VK3" s="12"/>
      <c r="VL3" s="12"/>
      <c r="VM3" s="12"/>
      <c r="VN3" s="12"/>
      <c r="VO3" s="12"/>
      <c r="VP3" s="12"/>
      <c r="VQ3" s="12"/>
      <c r="VR3" s="12"/>
      <c r="VS3" s="12"/>
      <c r="VT3" s="12"/>
      <c r="VU3" s="12"/>
      <c r="VV3" s="12"/>
      <c r="VW3" s="12"/>
      <c r="VX3" s="12"/>
      <c r="VY3" s="12"/>
      <c r="VZ3" s="12"/>
      <c r="WA3" s="12"/>
      <c r="WB3" s="12"/>
      <c r="WC3" s="12"/>
      <c r="WD3" s="12"/>
      <c r="WE3" s="12"/>
      <c r="WF3" s="12"/>
      <c r="WG3" s="12"/>
      <c r="WH3" s="12"/>
      <c r="WI3" s="12"/>
      <c r="WJ3" s="12"/>
      <c r="WK3" s="12"/>
      <c r="WL3" s="12"/>
      <c r="WM3" s="12"/>
      <c r="WN3" s="12"/>
      <c r="WO3" s="12"/>
      <c r="WP3" s="12"/>
      <c r="WQ3" s="12"/>
      <c r="WR3" s="12"/>
      <c r="WS3" s="12"/>
      <c r="WT3" s="12"/>
      <c r="WU3" s="12"/>
      <c r="WV3" s="12"/>
      <c r="WW3" s="12"/>
      <c r="WX3" s="12"/>
      <c r="WY3" s="12"/>
      <c r="WZ3" s="12"/>
      <c r="XA3" s="12"/>
      <c r="XB3" s="12"/>
      <c r="XC3" s="12"/>
      <c r="XD3" s="12"/>
      <c r="XE3" s="12"/>
      <c r="XF3" s="12"/>
      <c r="XG3" s="12"/>
      <c r="XH3" s="12"/>
      <c r="XI3" s="12"/>
      <c r="XJ3" s="12"/>
      <c r="XK3" s="12"/>
      <c r="XL3" s="12"/>
      <c r="XM3" s="12"/>
      <c r="XN3" s="12"/>
      <c r="XO3" s="12"/>
      <c r="XP3" s="12"/>
      <c r="XQ3" s="12"/>
      <c r="XR3" s="12"/>
      <c r="XS3" s="12"/>
      <c r="XT3" s="12"/>
      <c r="XU3" s="12"/>
      <c r="XV3" s="12"/>
      <c r="XW3" s="12"/>
      <c r="XX3" s="12"/>
      <c r="XY3" s="12"/>
      <c r="XZ3" s="12"/>
      <c r="YA3" s="12"/>
      <c r="YB3" s="12"/>
      <c r="YC3" s="12"/>
      <c r="YD3" s="12"/>
      <c r="YE3" s="12"/>
      <c r="YF3" s="12"/>
      <c r="YG3" s="12"/>
      <c r="YH3" s="12"/>
      <c r="YI3" s="12"/>
      <c r="YJ3" s="12"/>
      <c r="YK3" s="12"/>
      <c r="YL3" s="12"/>
      <c r="YM3" s="12"/>
      <c r="YN3" s="12"/>
      <c r="YO3" s="12"/>
      <c r="YP3" s="12"/>
      <c r="YQ3" s="12"/>
      <c r="YR3" s="12"/>
      <c r="YS3" s="12"/>
      <c r="YT3" s="12"/>
      <c r="YU3" s="12"/>
      <c r="YV3" s="12"/>
      <c r="YW3" s="12"/>
      <c r="YX3" s="12"/>
      <c r="YY3" s="12"/>
      <c r="YZ3" s="12"/>
      <c r="ZA3" s="12"/>
      <c r="ZB3" s="12"/>
      <c r="ZC3" s="12"/>
      <c r="ZD3" s="12"/>
      <c r="ZE3" s="12"/>
      <c r="ZF3" s="12"/>
      <c r="ZG3" s="12"/>
      <c r="ZH3" s="12"/>
      <c r="ZI3" s="12"/>
      <c r="ZJ3" s="12"/>
      <c r="ZK3" s="12"/>
      <c r="ZL3" s="12"/>
      <c r="ZM3" s="12"/>
      <c r="ZN3" s="12"/>
      <c r="ZO3" s="12"/>
      <c r="ZP3" s="12"/>
      <c r="ZQ3" s="12"/>
      <c r="ZR3" s="12"/>
      <c r="ZS3" s="12"/>
      <c r="ZT3" s="12"/>
      <c r="ZU3" s="12"/>
      <c r="ZV3" s="12"/>
      <c r="ZW3" s="12"/>
      <c r="ZX3" s="12"/>
      <c r="ZY3" s="12"/>
      <c r="ZZ3" s="12"/>
      <c r="AAA3" s="12"/>
      <c r="AAB3" s="12"/>
      <c r="AAC3" s="12"/>
      <c r="AAD3" s="12"/>
      <c r="AAE3" s="12"/>
      <c r="AAF3" s="12"/>
      <c r="AAG3" s="12"/>
      <c r="AAH3" s="12"/>
      <c r="AAI3" s="12"/>
      <c r="AAJ3" s="12"/>
      <c r="AAK3" s="12"/>
      <c r="AAL3" s="12"/>
      <c r="AAM3" s="12"/>
      <c r="AAN3" s="12"/>
      <c r="AAO3" s="12"/>
      <c r="AAP3" s="12"/>
      <c r="AAQ3" s="12"/>
      <c r="AAR3" s="12"/>
      <c r="AAS3" s="12"/>
      <c r="AAT3" s="12"/>
      <c r="AAU3" s="12"/>
      <c r="AAV3" s="12"/>
      <c r="AAW3" s="12"/>
      <c r="AAX3" s="12"/>
      <c r="AAY3" s="12"/>
      <c r="AAZ3" s="12"/>
      <c r="ABA3" s="12"/>
      <c r="ABB3" s="12"/>
      <c r="ABC3" s="12"/>
      <c r="ABD3" s="12"/>
      <c r="ABE3" s="12"/>
      <c r="ABF3" s="12"/>
      <c r="ABG3" s="12"/>
      <c r="ABH3" s="12"/>
      <c r="ABI3" s="12"/>
      <c r="ABJ3" s="12"/>
      <c r="ABK3" s="12"/>
      <c r="ABL3" s="12"/>
      <c r="ABM3" s="12"/>
      <c r="ABN3" s="12"/>
      <c r="ABO3" s="12"/>
      <c r="ABP3" s="12"/>
      <c r="ABQ3" s="12"/>
      <c r="ABR3" s="12"/>
      <c r="ABS3" s="12"/>
      <c r="ABT3" s="12"/>
      <c r="ABU3" s="12"/>
      <c r="ABV3" s="12"/>
      <c r="ABW3" s="12"/>
      <c r="ABX3" s="12"/>
      <c r="ABY3" s="12"/>
      <c r="ABZ3" s="12"/>
      <c r="ACA3" s="12"/>
      <c r="ACB3" s="12"/>
      <c r="ACC3" s="12"/>
      <c r="ACD3" s="12"/>
      <c r="ACE3" s="12"/>
      <c r="ACF3" s="12"/>
      <c r="ACG3" s="12"/>
      <c r="ACH3" s="12"/>
      <c r="ACI3" s="12"/>
      <c r="ACJ3" s="12"/>
      <c r="ACK3" s="12"/>
      <c r="ACL3" s="12"/>
      <c r="ACM3" s="12"/>
      <c r="ACN3" s="12"/>
      <c r="ACO3" s="12"/>
      <c r="ACP3" s="12"/>
      <c r="ACQ3" s="12"/>
      <c r="ACR3" s="12"/>
      <c r="ACS3" s="12"/>
      <c r="ACT3" s="12"/>
      <c r="ACU3" s="12"/>
      <c r="ACV3" s="12"/>
      <c r="ACW3" s="12"/>
      <c r="ACX3" s="12"/>
      <c r="ACY3" s="12"/>
      <c r="ACZ3" s="12"/>
      <c r="ADA3" s="12"/>
      <c r="ADB3" s="12"/>
      <c r="ADC3" s="12"/>
      <c r="ADD3" s="12"/>
      <c r="ADE3" s="12"/>
      <c r="ADF3" s="12"/>
      <c r="ADG3" s="12"/>
      <c r="ADH3" s="12"/>
      <c r="ADI3" s="12"/>
      <c r="ADJ3" s="12"/>
      <c r="ADK3" s="12"/>
      <c r="ADL3" s="12"/>
      <c r="ADM3" s="12"/>
      <c r="ADN3" s="12"/>
      <c r="ADO3" s="12"/>
      <c r="ADP3" s="12"/>
      <c r="ADQ3" s="12"/>
      <c r="ADR3" s="12"/>
      <c r="ADS3" s="12"/>
      <c r="ADT3" s="12"/>
      <c r="ADU3" s="12"/>
      <c r="ADV3" s="12"/>
      <c r="ADW3" s="12"/>
      <c r="ADX3" s="12"/>
      <c r="ADY3" s="12"/>
      <c r="ADZ3" s="12"/>
      <c r="AEA3" s="12"/>
      <c r="AEB3" s="12"/>
      <c r="AEC3" s="12"/>
      <c r="AED3" s="12"/>
      <c r="AEE3" s="12"/>
      <c r="AEF3" s="12"/>
      <c r="AEG3" s="12"/>
      <c r="AEH3" s="12"/>
      <c r="AEI3" s="12"/>
      <c r="AEJ3" s="12"/>
      <c r="AEK3" s="12"/>
      <c r="AEL3" s="12"/>
      <c r="AEM3" s="12"/>
      <c r="AEN3" s="12"/>
      <c r="AEO3" s="12"/>
      <c r="AEP3" s="12"/>
      <c r="AEQ3" s="12"/>
      <c r="AER3" s="12"/>
      <c r="AES3" s="12"/>
      <c r="AET3" s="12"/>
      <c r="AEU3" s="12"/>
      <c r="AEV3" s="12"/>
      <c r="AEW3" s="12"/>
      <c r="AEX3" s="12"/>
      <c r="AEY3" s="12"/>
      <c r="AEZ3" s="12"/>
      <c r="AFA3" s="12"/>
      <c r="AFB3" s="12"/>
      <c r="AFC3" s="12"/>
      <c r="AFD3" s="12"/>
      <c r="AFE3" s="12"/>
      <c r="AFF3" s="12"/>
      <c r="AFG3" s="12"/>
      <c r="AFH3" s="12"/>
      <c r="AFI3" s="12"/>
      <c r="AFJ3" s="12"/>
      <c r="AFK3" s="12"/>
      <c r="AFL3" s="12"/>
      <c r="AFM3" s="12"/>
      <c r="AFN3" s="12"/>
      <c r="AFO3" s="12"/>
      <c r="AFP3" s="12"/>
      <c r="AFQ3" s="12"/>
      <c r="AFR3" s="12"/>
      <c r="AFS3" s="12"/>
      <c r="AFT3" s="12"/>
      <c r="AFU3" s="12"/>
      <c r="AFV3" s="12"/>
      <c r="AFW3" s="12"/>
      <c r="AFX3" s="12"/>
      <c r="AFY3" s="12"/>
      <c r="AFZ3" s="12"/>
      <c r="AGA3" s="12"/>
      <c r="AGB3" s="12"/>
      <c r="AGC3" s="12"/>
      <c r="AGD3" s="12"/>
      <c r="AGE3" s="12"/>
      <c r="AGF3" s="12"/>
      <c r="AGG3" s="12"/>
      <c r="AGH3" s="12"/>
      <c r="AGI3" s="12"/>
      <c r="AGJ3" s="12"/>
      <c r="AGK3" s="12"/>
      <c r="AGL3" s="12"/>
      <c r="AGM3" s="12"/>
      <c r="AGN3" s="12"/>
      <c r="AGO3" s="12"/>
      <c r="AGP3" s="12"/>
      <c r="AGQ3" s="12"/>
      <c r="AGR3" s="12"/>
      <c r="AGS3" s="12"/>
      <c r="AGT3" s="12"/>
      <c r="AGU3" s="12"/>
      <c r="AGV3" s="12"/>
      <c r="AGW3" s="12"/>
      <c r="AGX3" s="12"/>
      <c r="AGY3" s="12"/>
      <c r="AGZ3" s="12"/>
      <c r="AHA3" s="12"/>
      <c r="AHB3" s="12"/>
      <c r="AHC3" s="12"/>
      <c r="AHD3" s="12"/>
      <c r="AHE3" s="12"/>
      <c r="AHF3" s="12"/>
      <c r="AHG3" s="12"/>
      <c r="AHH3" s="12"/>
      <c r="AHI3" s="12"/>
      <c r="AHJ3" s="12"/>
      <c r="AHK3" s="12"/>
      <c r="AHL3" s="12"/>
      <c r="AHM3" s="12"/>
      <c r="AHN3" s="12"/>
      <c r="AHO3" s="12"/>
      <c r="AHP3" s="12"/>
      <c r="AHQ3" s="12"/>
      <c r="AHR3" s="12"/>
      <c r="AHS3" s="12"/>
      <c r="AHT3" s="12"/>
      <c r="AHU3" s="12"/>
      <c r="AHV3" s="12"/>
      <c r="AHW3" s="12"/>
      <c r="AHX3" s="12"/>
      <c r="AHY3" s="12"/>
      <c r="AHZ3" s="12"/>
      <c r="AIA3" s="12"/>
      <c r="AIB3" s="12"/>
      <c r="AIC3" s="12"/>
      <c r="AID3" s="12"/>
      <c r="AIE3" s="12"/>
      <c r="AIF3" s="12"/>
      <c r="AIG3" s="12"/>
      <c r="AIH3" s="12"/>
      <c r="AII3" s="12"/>
      <c r="AIJ3" s="12"/>
      <c r="AIK3" s="12"/>
      <c r="AIL3" s="12"/>
      <c r="AIM3" s="12"/>
      <c r="AIN3" s="12"/>
      <c r="AIO3" s="12"/>
      <c r="AIP3" s="12"/>
      <c r="AIQ3" s="12"/>
      <c r="AIR3" s="12"/>
      <c r="AIS3" s="12"/>
      <c r="AIT3" s="12"/>
      <c r="AIU3" s="12"/>
      <c r="AIV3" s="12"/>
      <c r="AIW3" s="12"/>
      <c r="AIX3" s="12"/>
      <c r="AIY3" s="12"/>
      <c r="AIZ3" s="12"/>
      <c r="AJA3" s="12"/>
      <c r="AJB3" s="12"/>
      <c r="AJC3" s="12"/>
      <c r="AJD3" s="12"/>
      <c r="AJE3" s="12"/>
      <c r="AJF3" s="12"/>
      <c r="AJG3" s="12"/>
      <c r="AJH3" s="12"/>
      <c r="AJI3" s="12"/>
      <c r="AJJ3" s="12"/>
      <c r="AJK3" s="12"/>
      <c r="AJL3" s="12"/>
      <c r="AJM3" s="12"/>
      <c r="AJN3" s="12"/>
      <c r="AJO3" s="12"/>
      <c r="AJP3" s="12"/>
      <c r="AJQ3" s="12"/>
      <c r="AJR3" s="12"/>
      <c r="AJS3" s="12"/>
      <c r="AJT3" s="12"/>
      <c r="AJU3" s="12"/>
      <c r="AJV3" s="12"/>
      <c r="AJW3" s="12"/>
      <c r="AJX3" s="12"/>
      <c r="AJY3" s="12"/>
      <c r="AJZ3" s="12"/>
      <c r="AKA3" s="12"/>
      <c r="AKB3" s="12"/>
      <c r="AKC3" s="12"/>
      <c r="AKD3" s="12"/>
      <c r="AKE3" s="12"/>
      <c r="AKF3" s="12"/>
      <c r="AKG3" s="12"/>
      <c r="AKH3" s="12"/>
      <c r="AKI3" s="12"/>
      <c r="AKJ3" s="12"/>
      <c r="AKK3" s="12"/>
      <c r="AKL3" s="12"/>
      <c r="AKM3" s="12"/>
      <c r="AKN3" s="12"/>
      <c r="AKO3" s="12"/>
      <c r="AKP3" s="12"/>
      <c r="AKQ3" s="12"/>
      <c r="AKR3" s="12"/>
      <c r="AKS3" s="12"/>
      <c r="AKT3" s="12"/>
      <c r="AKU3" s="12"/>
      <c r="AKV3" s="12"/>
      <c r="AKW3" s="12"/>
      <c r="AKX3" s="12"/>
      <c r="AKY3" s="12"/>
      <c r="AKZ3" s="12"/>
      <c r="ALA3" s="12"/>
      <c r="ALB3" s="12"/>
      <c r="ALC3" s="12"/>
      <c r="ALD3" s="12"/>
      <c r="ALE3" s="12"/>
      <c r="ALF3" s="12"/>
      <c r="ALG3" s="12"/>
      <c r="ALH3" s="12"/>
      <c r="ALI3" s="12"/>
      <c r="ALJ3" s="12"/>
      <c r="ALK3" s="12"/>
      <c r="ALL3" s="12"/>
      <c r="ALM3" s="12"/>
      <c r="ALN3" s="12"/>
      <c r="ALO3" s="12"/>
      <c r="ALP3" s="12"/>
      <c r="ALQ3" s="12"/>
      <c r="ALR3" s="12"/>
      <c r="ALS3" s="12"/>
      <c r="ALT3" s="12"/>
      <c r="ALU3" s="12"/>
      <c r="ALV3" s="12"/>
      <c r="ALW3" s="12"/>
      <c r="ALX3" s="12"/>
      <c r="ALY3" s="12"/>
      <c r="ALZ3" s="12"/>
      <c r="AMA3" s="12"/>
      <c r="AMB3" s="12"/>
      <c r="AMC3" s="12"/>
      <c r="AMD3" s="12"/>
      <c r="AME3" s="12"/>
      <c r="AMF3" s="12"/>
      <c r="AMG3" s="12"/>
      <c r="AMH3" s="12"/>
      <c r="AMI3" s="12"/>
      <c r="AMJ3" s="12"/>
      <c r="AMK3" s="12"/>
      <c r="AML3" s="12"/>
      <c r="AMM3" s="12"/>
      <c r="AMN3" s="12"/>
      <c r="AMO3" s="12"/>
      <c r="AMP3" s="12"/>
      <c r="AMQ3" s="12"/>
      <c r="AMR3" s="12"/>
      <c r="AMS3" s="12"/>
      <c r="AMT3" s="12"/>
      <c r="AMU3" s="12"/>
      <c r="AMV3" s="12"/>
      <c r="AMW3" s="12"/>
      <c r="AMX3" s="12"/>
      <c r="AMY3" s="12"/>
      <c r="AMZ3" s="12"/>
      <c r="ANA3" s="12"/>
      <c r="ANB3" s="12"/>
      <c r="ANC3" s="12"/>
      <c r="AND3" s="12"/>
      <c r="ANE3" s="12"/>
      <c r="ANF3" s="12"/>
      <c r="ANG3" s="12"/>
      <c r="ANH3" s="12"/>
      <c r="ANI3" s="12"/>
      <c r="ANJ3" s="12"/>
      <c r="ANK3" s="12"/>
      <c r="ANL3" s="12"/>
      <c r="ANM3" s="12"/>
      <c r="ANN3" s="12"/>
      <c r="ANO3" s="12"/>
      <c r="ANP3" s="12"/>
      <c r="ANQ3" s="12"/>
      <c r="ANR3" s="12"/>
      <c r="ANS3" s="12"/>
      <c r="ANT3" s="12"/>
      <c r="ANU3" s="12"/>
      <c r="ANV3" s="12"/>
      <c r="ANW3" s="12"/>
      <c r="ANX3" s="12"/>
      <c r="ANY3" s="12"/>
      <c r="ANZ3" s="12"/>
      <c r="AOA3" s="12"/>
      <c r="AOB3" s="12"/>
      <c r="AOC3" s="12"/>
      <c r="AOD3" s="12"/>
      <c r="AOE3" s="12"/>
      <c r="AOF3" s="12"/>
      <c r="AOG3" s="12"/>
      <c r="AOH3" s="12"/>
      <c r="AOI3" s="12"/>
      <c r="AOJ3" s="12"/>
      <c r="AOK3" s="12"/>
      <c r="AOL3" s="12"/>
      <c r="AOM3" s="12"/>
      <c r="AON3" s="12"/>
      <c r="AOO3" s="12"/>
      <c r="AOP3" s="12"/>
      <c r="AOQ3" s="12"/>
      <c r="AOR3" s="12"/>
      <c r="AOS3" s="12"/>
      <c r="AOT3" s="12"/>
      <c r="AOU3" s="12"/>
      <c r="AOV3" s="12"/>
      <c r="AOW3" s="12"/>
      <c r="AOX3" s="12"/>
      <c r="AOY3" s="12"/>
      <c r="AOZ3" s="12"/>
      <c r="APA3" s="12"/>
      <c r="APB3" s="12"/>
      <c r="APC3" s="12"/>
      <c r="APD3" s="12"/>
      <c r="APE3" s="12"/>
      <c r="APF3" s="12"/>
      <c r="APG3" s="12"/>
      <c r="APH3" s="12"/>
      <c r="API3" s="12"/>
      <c r="APJ3" s="12"/>
      <c r="APK3" s="12"/>
      <c r="APL3" s="12"/>
      <c r="APM3" s="12"/>
      <c r="APN3" s="12"/>
      <c r="APO3" s="12"/>
      <c r="APP3" s="12"/>
      <c r="APQ3" s="12"/>
      <c r="APR3" s="12"/>
      <c r="APS3" s="12"/>
      <c r="APT3" s="12"/>
      <c r="APU3" s="12"/>
      <c r="APV3" s="12"/>
      <c r="APW3" s="12"/>
      <c r="APX3" s="12"/>
      <c r="APY3" s="12"/>
      <c r="APZ3" s="12"/>
      <c r="AQA3" s="12"/>
      <c r="AQB3" s="12"/>
      <c r="AQC3" s="12"/>
      <c r="AQD3" s="12"/>
      <c r="AQE3" s="12"/>
      <c r="AQF3" s="12"/>
      <c r="AQG3" s="12"/>
      <c r="AQH3" s="12"/>
      <c r="AQI3" s="12"/>
      <c r="AQJ3" s="12"/>
      <c r="AQK3" s="12"/>
      <c r="AQL3" s="12"/>
      <c r="AQM3" s="12"/>
      <c r="AQN3" s="12"/>
      <c r="AQO3" s="12"/>
      <c r="AQP3" s="12"/>
      <c r="AQQ3" s="12"/>
      <c r="AQR3" s="12"/>
      <c r="AQS3" s="12"/>
      <c r="AQT3" s="12"/>
      <c r="AQU3" s="12"/>
      <c r="AQV3" s="12"/>
      <c r="AQW3" s="12"/>
      <c r="AQX3" s="12"/>
      <c r="AQY3" s="12"/>
      <c r="AQZ3" s="12"/>
      <c r="ARA3" s="12"/>
      <c r="ARB3" s="12"/>
      <c r="ARC3" s="12"/>
      <c r="ARD3" s="12"/>
      <c r="ARE3" s="12"/>
      <c r="ARF3" s="12"/>
      <c r="ARG3" s="12"/>
      <c r="ARH3" s="12"/>
      <c r="ARI3" s="12"/>
      <c r="ARJ3" s="12"/>
      <c r="ARK3" s="12"/>
      <c r="ARL3" s="12"/>
      <c r="ARM3" s="12"/>
      <c r="ARN3" s="12"/>
      <c r="ARO3" s="12"/>
      <c r="ARP3" s="12"/>
      <c r="ARQ3" s="12"/>
      <c r="ARR3" s="12"/>
      <c r="ARS3" s="12"/>
      <c r="ART3" s="12"/>
      <c r="ARU3" s="12"/>
      <c r="ARV3" s="12"/>
      <c r="ARW3" s="12"/>
      <c r="ARX3" s="12"/>
      <c r="ARY3" s="12"/>
      <c r="ARZ3" s="12"/>
      <c r="ASA3" s="12"/>
      <c r="ASB3" s="12"/>
      <c r="ASC3" s="12"/>
      <c r="ASD3" s="12"/>
      <c r="ASE3" s="12"/>
      <c r="ASF3" s="12"/>
      <c r="ASG3" s="12"/>
      <c r="ASH3" s="12"/>
      <c r="ASI3" s="12"/>
      <c r="ASJ3" s="12"/>
      <c r="ASK3" s="12"/>
      <c r="ASL3" s="12"/>
      <c r="ASM3" s="12"/>
      <c r="ASN3" s="12"/>
      <c r="ASO3" s="12"/>
      <c r="ASP3" s="12"/>
      <c r="ASQ3" s="12"/>
      <c r="ASR3" s="12"/>
      <c r="ASS3" s="12"/>
      <c r="AST3" s="12"/>
      <c r="ASU3" s="12"/>
      <c r="ASV3" s="12"/>
      <c r="ASW3" s="12"/>
      <c r="ASX3" s="12"/>
      <c r="ASY3" s="12"/>
      <c r="ASZ3" s="12"/>
      <c r="ATA3" s="12"/>
      <c r="ATB3" s="12"/>
      <c r="ATC3" s="12"/>
      <c r="ATD3" s="12"/>
      <c r="ATE3" s="12"/>
      <c r="ATF3" s="12"/>
      <c r="ATG3" s="12"/>
      <c r="ATH3" s="12"/>
      <c r="ATI3" s="12"/>
      <c r="ATJ3" s="12"/>
      <c r="ATK3" s="12"/>
      <c r="ATL3" s="12"/>
      <c r="ATM3" s="12"/>
      <c r="ATN3" s="12"/>
      <c r="ATO3" s="12"/>
      <c r="ATP3" s="12"/>
      <c r="ATQ3" s="12"/>
      <c r="ATR3" s="12"/>
      <c r="ATS3" s="12"/>
      <c r="ATT3" s="12"/>
      <c r="ATU3" s="12"/>
      <c r="ATV3" s="12"/>
      <c r="ATW3" s="12"/>
      <c r="ATX3" s="12"/>
      <c r="ATY3" s="12"/>
      <c r="ATZ3" s="12"/>
      <c r="AUA3" s="12"/>
      <c r="AUB3" s="12"/>
      <c r="AUC3" s="12"/>
      <c r="AUD3" s="12"/>
      <c r="AUE3" s="12"/>
      <c r="AUF3" s="12"/>
      <c r="AUG3" s="12"/>
      <c r="AUH3" s="12"/>
      <c r="AUI3" s="12"/>
      <c r="AUJ3" s="12"/>
      <c r="AUK3" s="12"/>
      <c r="AUL3" s="12"/>
      <c r="AUM3" s="12"/>
      <c r="AUN3" s="12"/>
      <c r="AUO3" s="12"/>
      <c r="AUP3" s="12"/>
      <c r="AUQ3" s="12"/>
      <c r="AUR3" s="12"/>
      <c r="AUS3" s="12"/>
      <c r="AUT3" s="12"/>
      <c r="AUU3" s="12"/>
      <c r="AUV3" s="12"/>
      <c r="AUW3" s="12"/>
      <c r="AUX3" s="12"/>
      <c r="AUY3" s="12"/>
      <c r="AUZ3" s="12"/>
      <c r="AVA3" s="12"/>
      <c r="AVB3" s="12"/>
      <c r="AVC3" s="12"/>
      <c r="AVD3" s="12"/>
      <c r="AVE3" s="12"/>
      <c r="AVF3" s="12"/>
      <c r="AVG3" s="12"/>
      <c r="AVH3" s="12"/>
      <c r="AVI3" s="12"/>
      <c r="AVJ3" s="12"/>
      <c r="AVK3" s="12"/>
      <c r="AVL3" s="12"/>
      <c r="AVM3" s="12"/>
      <c r="AVN3" s="12"/>
      <c r="AVO3" s="12"/>
      <c r="AVP3" s="12"/>
      <c r="AVQ3" s="12"/>
      <c r="AVR3" s="12"/>
      <c r="AVS3" s="12"/>
      <c r="AVT3" s="12"/>
      <c r="AVU3" s="12"/>
      <c r="AVV3" s="12"/>
      <c r="AVW3" s="12"/>
      <c r="AVX3" s="12"/>
      <c r="AVY3" s="12"/>
      <c r="AVZ3" s="12"/>
      <c r="AWA3" s="12"/>
      <c r="AWB3" s="12"/>
      <c r="AWC3" s="12"/>
      <c r="AWD3" s="12"/>
      <c r="AWE3" s="12"/>
      <c r="AWF3" s="12"/>
      <c r="AWG3" s="12"/>
      <c r="AWH3" s="12"/>
      <c r="AWI3" s="12"/>
      <c r="AWJ3" s="12"/>
      <c r="AWK3" s="12"/>
      <c r="AWL3" s="12"/>
      <c r="AWM3" s="12"/>
      <c r="AWN3" s="12"/>
      <c r="AWO3" s="12"/>
      <c r="AWP3" s="12"/>
      <c r="AWQ3" s="12"/>
      <c r="AWR3" s="12"/>
      <c r="AWS3" s="12"/>
      <c r="AWT3" s="12"/>
      <c r="AWU3" s="12"/>
      <c r="AWV3" s="12"/>
      <c r="AWW3" s="12"/>
      <c r="AWX3" s="12"/>
      <c r="AWY3" s="12"/>
      <c r="AWZ3" s="12"/>
      <c r="AXA3" s="12"/>
      <c r="AXB3" s="12"/>
      <c r="AXC3" s="12"/>
      <c r="AXD3" s="12"/>
      <c r="AXE3" s="12"/>
      <c r="AXF3" s="12"/>
      <c r="AXG3" s="12"/>
      <c r="AXH3" s="12"/>
      <c r="AXI3" s="12"/>
      <c r="AXJ3" s="12"/>
      <c r="AXK3" s="12"/>
      <c r="AXL3" s="12"/>
      <c r="AXM3" s="12"/>
      <c r="AXN3" s="12"/>
      <c r="AXO3" s="12"/>
      <c r="AXP3" s="12"/>
      <c r="AXQ3" s="12"/>
      <c r="AXR3" s="12"/>
      <c r="AXS3" s="12"/>
      <c r="AXT3" s="12"/>
      <c r="AXU3" s="12"/>
      <c r="AXV3" s="12"/>
      <c r="AXW3" s="12"/>
      <c r="AXX3" s="12"/>
      <c r="AXY3" s="12"/>
      <c r="AXZ3" s="12"/>
      <c r="AYA3" s="12"/>
      <c r="AYB3" s="12"/>
      <c r="AYC3" s="12"/>
      <c r="AYD3" s="12"/>
      <c r="AYE3" s="12"/>
      <c r="AYF3" s="12"/>
      <c r="AYG3" s="12"/>
      <c r="AYH3" s="12"/>
      <c r="AYI3" s="12"/>
      <c r="AYJ3" s="12"/>
      <c r="AYK3" s="12"/>
      <c r="AYL3" s="12"/>
      <c r="AYM3" s="12"/>
      <c r="AYN3" s="12"/>
      <c r="AYO3" s="12"/>
      <c r="AYP3" s="12"/>
      <c r="AYQ3" s="12"/>
      <c r="AYR3" s="12"/>
      <c r="AYS3" s="12"/>
      <c r="AYT3" s="12"/>
      <c r="AYU3" s="12"/>
      <c r="AYV3" s="12"/>
      <c r="AYW3" s="12"/>
      <c r="AYX3" s="12"/>
      <c r="AYY3" s="12"/>
      <c r="AYZ3" s="12"/>
      <c r="AZA3" s="12"/>
      <c r="AZB3" s="12"/>
      <c r="AZC3" s="12"/>
      <c r="AZD3" s="12"/>
      <c r="AZE3" s="12"/>
      <c r="AZF3" s="12"/>
      <c r="AZG3" s="12"/>
      <c r="AZH3" s="12"/>
      <c r="AZI3" s="12"/>
      <c r="AZJ3" s="12"/>
      <c r="AZK3" s="12"/>
      <c r="AZL3" s="12"/>
      <c r="AZM3" s="12"/>
      <c r="AZN3" s="12"/>
      <c r="AZO3" s="12"/>
      <c r="AZP3" s="12"/>
      <c r="AZQ3" s="12"/>
      <c r="AZR3" s="12"/>
      <c r="AZS3" s="12"/>
      <c r="AZT3" s="12"/>
      <c r="AZU3" s="12"/>
      <c r="AZV3" s="12"/>
      <c r="AZW3" s="12"/>
      <c r="AZX3" s="12"/>
      <c r="AZY3" s="12"/>
      <c r="AZZ3" s="12"/>
      <c r="BAA3" s="12"/>
      <c r="BAB3" s="12"/>
      <c r="BAC3" s="12"/>
      <c r="BAD3" s="12"/>
      <c r="BAE3" s="12"/>
      <c r="BAF3" s="12"/>
      <c r="BAG3" s="12"/>
      <c r="BAH3" s="12"/>
      <c r="BAI3" s="12"/>
      <c r="BAJ3" s="12"/>
      <c r="BAK3" s="12"/>
      <c r="BAL3" s="12"/>
      <c r="BAM3" s="12"/>
      <c r="BAN3" s="12"/>
      <c r="BAO3" s="12"/>
      <c r="BAP3" s="12"/>
      <c r="BAQ3" s="12"/>
      <c r="BAR3" s="12"/>
      <c r="BAS3" s="12"/>
      <c r="BAT3" s="12"/>
      <c r="BAU3" s="12"/>
      <c r="BAV3" s="12"/>
      <c r="BAW3" s="12"/>
      <c r="BAX3" s="12"/>
      <c r="BAY3" s="12"/>
      <c r="BAZ3" s="12"/>
      <c r="BBA3" s="12"/>
      <c r="BBB3" s="12"/>
      <c r="BBC3" s="12"/>
      <c r="BBD3" s="12"/>
      <c r="BBE3" s="12"/>
      <c r="BBF3" s="12"/>
      <c r="BBG3" s="12"/>
      <c r="BBH3" s="12"/>
      <c r="BBI3" s="12"/>
      <c r="BBJ3" s="12"/>
      <c r="BBK3" s="12"/>
      <c r="BBL3" s="12"/>
      <c r="BBM3" s="12"/>
      <c r="BBN3" s="12"/>
      <c r="BBO3" s="12"/>
      <c r="BBP3" s="12"/>
      <c r="BBQ3" s="12"/>
      <c r="BBR3" s="12"/>
      <c r="BBS3" s="12"/>
      <c r="BBT3" s="12"/>
      <c r="BBU3" s="12"/>
      <c r="BBV3" s="12"/>
      <c r="BBW3" s="12"/>
      <c r="BBX3" s="12"/>
      <c r="BBY3" s="12"/>
      <c r="BBZ3" s="12"/>
      <c r="BCA3" s="12"/>
      <c r="BCB3" s="12"/>
      <c r="BCC3" s="12"/>
      <c r="BCD3" s="12"/>
      <c r="BCE3" s="12"/>
      <c r="BCF3" s="12"/>
      <c r="BCG3" s="12"/>
      <c r="BCH3" s="12"/>
      <c r="BCI3" s="12"/>
      <c r="BCJ3" s="12"/>
      <c r="BCK3" s="12"/>
      <c r="BCL3" s="12"/>
      <c r="BCM3" s="12"/>
      <c r="BCN3" s="12"/>
      <c r="BCO3" s="12"/>
      <c r="BCP3" s="12"/>
      <c r="BCQ3" s="12"/>
      <c r="BCR3" s="12"/>
      <c r="BCS3" s="12"/>
      <c r="BCT3" s="12"/>
      <c r="BCU3" s="12"/>
      <c r="BCV3" s="12"/>
      <c r="BCW3" s="12"/>
      <c r="BCX3" s="12"/>
      <c r="BCY3" s="12"/>
      <c r="BCZ3" s="12"/>
      <c r="BDA3" s="12"/>
      <c r="BDB3" s="12"/>
      <c r="BDC3" s="12"/>
      <c r="BDD3" s="12"/>
      <c r="BDE3" s="12"/>
      <c r="BDF3" s="12"/>
      <c r="BDG3" s="12"/>
      <c r="BDH3" s="12"/>
      <c r="BDI3" s="12"/>
      <c r="BDJ3" s="12"/>
      <c r="BDK3" s="12"/>
      <c r="BDL3" s="12"/>
      <c r="BDM3" s="12"/>
      <c r="BDN3" s="12"/>
      <c r="BDO3" s="12"/>
      <c r="BDP3" s="12"/>
      <c r="BDQ3" s="12"/>
      <c r="BDR3" s="12"/>
      <c r="BDS3" s="12"/>
      <c r="BDT3" s="12"/>
      <c r="BDU3" s="12"/>
      <c r="BDV3" s="12"/>
      <c r="BDW3" s="12"/>
      <c r="BDX3" s="12"/>
      <c r="BDY3" s="12"/>
      <c r="BDZ3" s="12"/>
      <c r="BEA3" s="12"/>
      <c r="BEB3" s="12"/>
      <c r="BEC3" s="12"/>
      <c r="BED3" s="12"/>
      <c r="BEE3" s="12"/>
      <c r="BEF3" s="12"/>
      <c r="BEG3" s="12"/>
      <c r="BEH3" s="12"/>
      <c r="BEI3" s="12"/>
      <c r="BEJ3" s="12"/>
      <c r="BEK3" s="12"/>
      <c r="BEL3" s="12"/>
      <c r="BEM3" s="12"/>
      <c r="BEN3" s="12"/>
      <c r="BEO3" s="12"/>
      <c r="BEP3" s="12"/>
      <c r="BEQ3" s="12"/>
      <c r="BER3" s="12"/>
      <c r="BES3" s="12"/>
      <c r="BET3" s="12"/>
      <c r="BEU3" s="12"/>
      <c r="BEV3" s="12"/>
      <c r="BEW3" s="12"/>
      <c r="BEX3" s="12"/>
      <c r="BEY3" s="12"/>
      <c r="BEZ3" s="12"/>
      <c r="BFA3" s="12"/>
      <c r="BFB3" s="12"/>
      <c r="BFC3" s="12"/>
      <c r="BFD3" s="12"/>
      <c r="BFE3" s="12"/>
      <c r="BFF3" s="12"/>
      <c r="BFG3" s="12"/>
      <c r="BFH3" s="12"/>
      <c r="BFI3" s="12"/>
      <c r="BFJ3" s="12"/>
      <c r="BFK3" s="12"/>
      <c r="BFL3" s="12"/>
      <c r="BFM3" s="12"/>
      <c r="BFN3" s="12"/>
      <c r="BFO3" s="12"/>
      <c r="BFP3" s="12"/>
      <c r="BFQ3" s="12"/>
      <c r="BFR3" s="12"/>
      <c r="BFS3" s="12"/>
      <c r="BFT3" s="12"/>
      <c r="BFU3" s="12"/>
      <c r="BFV3" s="12"/>
      <c r="BFW3" s="12"/>
      <c r="BFX3" s="12"/>
      <c r="BFY3" s="12"/>
      <c r="BFZ3" s="12"/>
      <c r="BGA3" s="12"/>
      <c r="BGB3" s="12"/>
      <c r="BGC3" s="12"/>
      <c r="BGD3" s="12"/>
      <c r="BGE3" s="12"/>
      <c r="BGF3" s="12"/>
      <c r="BGG3" s="12"/>
      <c r="BGH3" s="12"/>
      <c r="BGI3" s="12"/>
      <c r="BGJ3" s="12"/>
      <c r="BGK3" s="12"/>
      <c r="BGL3" s="12"/>
      <c r="BGM3" s="12"/>
      <c r="BGN3" s="12"/>
      <c r="BGO3" s="12"/>
      <c r="BGP3" s="12"/>
      <c r="BGQ3" s="12"/>
      <c r="BGR3" s="12"/>
      <c r="BGS3" s="12"/>
      <c r="BGT3" s="12"/>
      <c r="BGU3" s="12"/>
      <c r="BGV3" s="12"/>
      <c r="BGW3" s="12"/>
      <c r="BGX3" s="12"/>
      <c r="BGY3" s="12"/>
      <c r="BGZ3" s="12"/>
      <c r="BHA3" s="12"/>
      <c r="BHB3" s="12"/>
      <c r="BHC3" s="12"/>
      <c r="BHD3" s="12"/>
      <c r="BHE3" s="12"/>
      <c r="BHF3" s="12"/>
      <c r="BHG3" s="12"/>
      <c r="BHH3" s="12"/>
      <c r="BHI3" s="12"/>
      <c r="BHJ3" s="12"/>
      <c r="BHK3" s="12"/>
      <c r="BHL3" s="12"/>
      <c r="BHM3" s="12"/>
      <c r="BHN3" s="12"/>
      <c r="BHO3" s="12"/>
      <c r="BHP3" s="12"/>
      <c r="BHQ3" s="12"/>
      <c r="BHR3" s="12"/>
      <c r="BHS3" s="12"/>
      <c r="BHT3" s="12"/>
      <c r="BHU3" s="12"/>
      <c r="BHV3" s="12"/>
      <c r="BHW3" s="12"/>
      <c r="BHX3" s="12"/>
      <c r="BHY3" s="12"/>
      <c r="BHZ3" s="12"/>
      <c r="BIA3" s="12"/>
      <c r="BIB3" s="12"/>
      <c r="BIC3" s="12"/>
      <c r="BID3" s="12"/>
      <c r="BIE3" s="12"/>
      <c r="BIF3" s="12"/>
      <c r="BIG3" s="12"/>
      <c r="BIH3" s="12"/>
      <c r="BII3" s="12"/>
      <c r="BIJ3" s="12"/>
      <c r="BIK3" s="12"/>
      <c r="BIL3" s="12"/>
      <c r="BIM3" s="12"/>
      <c r="BIN3" s="12"/>
      <c r="BIO3" s="12"/>
      <c r="BIP3" s="12"/>
      <c r="BIQ3" s="12"/>
      <c r="BIR3" s="12"/>
      <c r="BIS3" s="12"/>
      <c r="BIT3" s="12"/>
      <c r="BIU3" s="12"/>
      <c r="BIV3" s="12"/>
      <c r="BIW3" s="12"/>
      <c r="BIX3" s="12"/>
      <c r="BIY3" s="12"/>
      <c r="BIZ3" s="12"/>
      <c r="BJA3" s="12"/>
      <c r="BJB3" s="12"/>
      <c r="BJC3" s="12"/>
      <c r="BJD3" s="12"/>
      <c r="BJE3" s="12"/>
      <c r="BJF3" s="12"/>
      <c r="BJG3" s="12"/>
      <c r="BJH3" s="12"/>
      <c r="BJI3" s="12"/>
      <c r="BJJ3" s="12"/>
      <c r="BJK3" s="12"/>
      <c r="BJL3" s="12"/>
      <c r="BJM3" s="12"/>
      <c r="BJN3" s="12"/>
      <c r="BJO3" s="12"/>
      <c r="BJP3" s="12"/>
      <c r="BJQ3" s="12"/>
      <c r="BJR3" s="12"/>
      <c r="BJS3" s="12"/>
      <c r="BJT3" s="12"/>
      <c r="BJU3" s="12"/>
      <c r="BJV3" s="12"/>
      <c r="BJW3" s="12"/>
      <c r="BJX3" s="12"/>
      <c r="BJY3" s="12"/>
      <c r="BJZ3" s="12"/>
      <c r="BKA3" s="12"/>
      <c r="BKB3" s="12"/>
      <c r="BKC3" s="12"/>
      <c r="BKD3" s="12"/>
      <c r="BKE3" s="12"/>
      <c r="BKF3" s="12"/>
      <c r="BKG3" s="12"/>
      <c r="BKH3" s="12"/>
      <c r="BKI3" s="12"/>
      <c r="BKJ3" s="12"/>
      <c r="BKK3" s="12"/>
      <c r="BKL3" s="12"/>
      <c r="BKM3" s="12"/>
      <c r="BKN3" s="12"/>
      <c r="BKO3" s="12"/>
      <c r="BKP3" s="12"/>
      <c r="BKQ3" s="12"/>
      <c r="BKR3" s="12"/>
      <c r="BKS3" s="12"/>
      <c r="BKT3" s="12"/>
      <c r="BKU3" s="12"/>
      <c r="BKV3" s="12"/>
      <c r="BKW3" s="12"/>
      <c r="BKX3" s="12"/>
      <c r="BKY3" s="12"/>
    </row>
    <row r="4" spans="1:1663" s="3" customFormat="1" ht="13.15" customHeight="1">
      <c r="A4" s="23" t="s">
        <v>58</v>
      </c>
      <c r="B4" s="4" t="s">
        <v>36</v>
      </c>
      <c r="C4" s="5">
        <v>857803.34897015791</v>
      </c>
      <c r="D4" s="5">
        <v>820556.1518405698</v>
      </c>
      <c r="E4" s="5">
        <v>845997.25678088679</v>
      </c>
      <c r="F4" s="5">
        <v>862976.62707180693</v>
      </c>
      <c r="G4" s="5">
        <v>843210.15859186952</v>
      </c>
      <c r="H4" s="5">
        <v>947077.27207588754</v>
      </c>
      <c r="I4" s="5">
        <v>943952.85993495712</v>
      </c>
      <c r="J4" s="5">
        <v>921117.96826582006</v>
      </c>
      <c r="K4" s="5">
        <v>995643.60241007339</v>
      </c>
      <c r="L4" s="5">
        <v>899426.58007922152</v>
      </c>
      <c r="M4" s="5">
        <v>999534.27483260504</v>
      </c>
      <c r="N4" s="5">
        <v>985108.82229387469</v>
      </c>
      <c r="O4" s="5">
        <v>1011264.767676146</v>
      </c>
      <c r="P4" s="5">
        <v>863406.59866615187</v>
      </c>
      <c r="Q4" s="5">
        <v>657710.95269986265</v>
      </c>
      <c r="R4" s="5">
        <v>886422.90119886701</v>
      </c>
      <c r="S4" s="5">
        <v>957114.95223777625</v>
      </c>
      <c r="T4" s="5">
        <v>1164998.06565977</v>
      </c>
      <c r="U4" s="5">
        <v>1042238.78164031</v>
      </c>
      <c r="V4" s="5">
        <v>1077842.0341566999</v>
      </c>
      <c r="W4" s="28">
        <v>1094234.2563336389</v>
      </c>
      <c r="X4" s="28">
        <v>1075541.4510299391</v>
      </c>
      <c r="Y4" s="28">
        <v>2621030.789229834</v>
      </c>
      <c r="Z4" s="28">
        <v>1110127.2498814301</v>
      </c>
      <c r="AA4" s="28">
        <v>1088153.049370622</v>
      </c>
      <c r="AB4" s="28">
        <v>1273986.0712676509</v>
      </c>
      <c r="AC4" s="28">
        <v>1639819.3498836961</v>
      </c>
      <c r="AD4" s="28">
        <v>1665229.3382838899</v>
      </c>
      <c r="AE4" s="28">
        <v>1312530.9034465449</v>
      </c>
      <c r="AF4" s="28">
        <v>1376926.6954402139</v>
      </c>
      <c r="AG4" s="28">
        <v>1341604.7531056311</v>
      </c>
      <c r="AH4" s="28">
        <v>1560974.093134783</v>
      </c>
      <c r="AI4" s="28">
        <v>1736725.023199664</v>
      </c>
      <c r="AJ4" s="28">
        <v>1247728.249746002</v>
      </c>
      <c r="AK4" s="28">
        <v>1438611.3573508209</v>
      </c>
      <c r="AL4" s="28">
        <v>1304170.364887024</v>
      </c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2"/>
      <c r="GT4" s="12"/>
      <c r="GU4" s="12"/>
      <c r="GV4" s="12"/>
      <c r="GW4" s="12"/>
      <c r="GX4" s="12"/>
      <c r="GY4" s="12"/>
      <c r="GZ4" s="12"/>
      <c r="HA4" s="12"/>
      <c r="HB4" s="12"/>
      <c r="HC4" s="12"/>
      <c r="HD4" s="12"/>
      <c r="HE4" s="12"/>
      <c r="HF4" s="12"/>
      <c r="HG4" s="12"/>
      <c r="HH4" s="12"/>
      <c r="HI4" s="12"/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2"/>
      <c r="HV4" s="12"/>
      <c r="HW4" s="12"/>
      <c r="HX4" s="12"/>
      <c r="HY4" s="12"/>
      <c r="HZ4" s="12"/>
      <c r="IA4" s="12"/>
      <c r="IB4" s="12"/>
      <c r="IC4" s="12"/>
      <c r="ID4" s="12"/>
      <c r="IE4" s="12"/>
      <c r="IF4" s="12"/>
      <c r="IG4" s="12"/>
      <c r="IH4" s="12"/>
      <c r="II4" s="12"/>
      <c r="IJ4" s="12"/>
      <c r="IK4" s="12"/>
      <c r="IL4" s="12"/>
      <c r="IM4" s="12"/>
      <c r="IN4" s="12"/>
      <c r="IO4" s="12"/>
      <c r="IP4" s="12"/>
      <c r="IQ4" s="12"/>
      <c r="IR4" s="12"/>
      <c r="IS4" s="12"/>
      <c r="IT4" s="12"/>
      <c r="IU4" s="12"/>
      <c r="IV4" s="12"/>
      <c r="IW4" s="12"/>
      <c r="IX4" s="12"/>
      <c r="IY4" s="12"/>
      <c r="IZ4" s="12"/>
      <c r="JA4" s="12"/>
      <c r="JB4" s="12"/>
      <c r="JC4" s="12"/>
      <c r="JD4" s="12"/>
      <c r="JE4" s="12"/>
      <c r="JF4" s="12"/>
      <c r="JG4" s="12"/>
      <c r="JH4" s="12"/>
      <c r="JI4" s="12"/>
      <c r="JJ4" s="12"/>
      <c r="JK4" s="12"/>
      <c r="JL4" s="12"/>
      <c r="JM4" s="12"/>
      <c r="JN4" s="12"/>
      <c r="JO4" s="12"/>
      <c r="JP4" s="12"/>
      <c r="JQ4" s="12"/>
      <c r="JR4" s="12"/>
      <c r="JS4" s="12"/>
      <c r="JT4" s="12"/>
      <c r="JU4" s="12"/>
      <c r="JV4" s="12"/>
      <c r="JW4" s="12"/>
      <c r="JX4" s="12"/>
      <c r="JY4" s="12"/>
      <c r="JZ4" s="12"/>
      <c r="KA4" s="12"/>
      <c r="KB4" s="12"/>
      <c r="KC4" s="12"/>
      <c r="KD4" s="12"/>
      <c r="KE4" s="12"/>
      <c r="KF4" s="12"/>
      <c r="KG4" s="12"/>
      <c r="KH4" s="12"/>
      <c r="KI4" s="12"/>
      <c r="KJ4" s="12"/>
      <c r="KK4" s="12"/>
      <c r="KL4" s="12"/>
      <c r="KM4" s="12"/>
      <c r="KN4" s="12"/>
      <c r="KO4" s="12"/>
      <c r="KP4" s="12"/>
      <c r="KQ4" s="12"/>
      <c r="KR4" s="12"/>
      <c r="KS4" s="12"/>
      <c r="KT4" s="12"/>
      <c r="KU4" s="12"/>
      <c r="KV4" s="12"/>
      <c r="KW4" s="12"/>
      <c r="KX4" s="12"/>
      <c r="KY4" s="12"/>
      <c r="KZ4" s="12"/>
      <c r="LA4" s="12"/>
      <c r="LB4" s="12"/>
      <c r="LC4" s="12"/>
      <c r="LD4" s="12"/>
      <c r="LE4" s="12"/>
      <c r="LF4" s="12"/>
      <c r="LG4" s="12"/>
      <c r="LH4" s="12"/>
      <c r="LI4" s="12"/>
      <c r="LJ4" s="12"/>
      <c r="LK4" s="12"/>
      <c r="LL4" s="12"/>
      <c r="LM4" s="12"/>
      <c r="LN4" s="12"/>
      <c r="LO4" s="12"/>
      <c r="LP4" s="12"/>
      <c r="LQ4" s="12"/>
      <c r="LR4" s="12"/>
      <c r="LS4" s="12"/>
      <c r="LT4" s="12"/>
      <c r="LU4" s="12"/>
      <c r="LV4" s="12"/>
      <c r="LW4" s="12"/>
      <c r="LX4" s="12"/>
      <c r="LY4" s="12"/>
      <c r="LZ4" s="12"/>
      <c r="MA4" s="12"/>
      <c r="MB4" s="12"/>
      <c r="MC4" s="12"/>
      <c r="MD4" s="12"/>
      <c r="ME4" s="12"/>
      <c r="MF4" s="12"/>
      <c r="MG4" s="12"/>
      <c r="MH4" s="12"/>
      <c r="MI4" s="12"/>
      <c r="MJ4" s="12"/>
      <c r="MK4" s="12"/>
      <c r="ML4" s="12"/>
      <c r="MM4" s="12"/>
      <c r="MN4" s="12"/>
      <c r="MO4" s="12"/>
      <c r="MP4" s="12"/>
      <c r="MQ4" s="12"/>
      <c r="MR4" s="12"/>
      <c r="MS4" s="12"/>
      <c r="MT4" s="12"/>
      <c r="MU4" s="12"/>
      <c r="MV4" s="12"/>
      <c r="MW4" s="12"/>
      <c r="MX4" s="12"/>
      <c r="MY4" s="12"/>
      <c r="MZ4" s="12"/>
      <c r="NA4" s="12"/>
      <c r="NB4" s="12"/>
      <c r="NC4" s="12"/>
      <c r="ND4" s="12"/>
      <c r="NE4" s="12"/>
      <c r="NF4" s="12"/>
      <c r="NG4" s="12"/>
      <c r="NH4" s="12"/>
      <c r="NI4" s="12"/>
      <c r="NJ4" s="12"/>
      <c r="NK4" s="12"/>
      <c r="NL4" s="12"/>
      <c r="NM4" s="12"/>
      <c r="NN4" s="12"/>
      <c r="NO4" s="12"/>
      <c r="NP4" s="12"/>
      <c r="NQ4" s="12"/>
      <c r="NR4" s="12"/>
      <c r="NS4" s="12"/>
      <c r="NT4" s="12"/>
      <c r="NU4" s="12"/>
      <c r="NV4" s="12"/>
      <c r="NW4" s="12"/>
      <c r="NX4" s="12"/>
      <c r="NY4" s="12"/>
      <c r="NZ4" s="12"/>
      <c r="OA4" s="12"/>
      <c r="OB4" s="12"/>
      <c r="OC4" s="12"/>
      <c r="OD4" s="12"/>
      <c r="OE4" s="12"/>
      <c r="OF4" s="12"/>
      <c r="OG4" s="12"/>
      <c r="OH4" s="12"/>
      <c r="OI4" s="12"/>
      <c r="OJ4" s="12"/>
      <c r="OK4" s="12"/>
      <c r="OL4" s="12"/>
      <c r="OM4" s="12"/>
      <c r="ON4" s="12"/>
      <c r="OO4" s="12"/>
      <c r="OP4" s="12"/>
      <c r="OQ4" s="12"/>
      <c r="OR4" s="12"/>
      <c r="OS4" s="12"/>
      <c r="OT4" s="12"/>
      <c r="OU4" s="12"/>
      <c r="OV4" s="12"/>
      <c r="OW4" s="12"/>
      <c r="OX4" s="12"/>
      <c r="OY4" s="12"/>
      <c r="OZ4" s="12"/>
      <c r="PA4" s="12"/>
      <c r="PB4" s="12"/>
      <c r="PC4" s="12"/>
      <c r="PD4" s="12"/>
      <c r="PE4" s="12"/>
      <c r="PF4" s="12"/>
      <c r="PG4" s="12"/>
      <c r="PH4" s="12"/>
      <c r="PI4" s="12"/>
      <c r="PJ4" s="12"/>
      <c r="PK4" s="12"/>
      <c r="PL4" s="12"/>
      <c r="PM4" s="12"/>
      <c r="PN4" s="12"/>
      <c r="PO4" s="12"/>
      <c r="PP4" s="12"/>
      <c r="PQ4" s="12"/>
      <c r="PR4" s="12"/>
      <c r="PS4" s="12"/>
      <c r="PT4" s="12"/>
      <c r="PU4" s="12"/>
      <c r="PV4" s="12"/>
      <c r="PW4" s="12"/>
      <c r="PX4" s="12"/>
      <c r="PY4" s="12"/>
      <c r="PZ4" s="12"/>
      <c r="QA4" s="12"/>
      <c r="QB4" s="12"/>
      <c r="QC4" s="12"/>
      <c r="QD4" s="12"/>
      <c r="QE4" s="12"/>
      <c r="QF4" s="12"/>
      <c r="QG4" s="12"/>
      <c r="QH4" s="12"/>
      <c r="QI4" s="12"/>
      <c r="QJ4" s="12"/>
      <c r="QK4" s="12"/>
      <c r="QL4" s="12"/>
      <c r="QM4" s="12"/>
      <c r="QN4" s="12"/>
      <c r="QO4" s="12"/>
      <c r="QP4" s="12"/>
      <c r="QQ4" s="12"/>
      <c r="QR4" s="12"/>
      <c r="QS4" s="12"/>
      <c r="QT4" s="12"/>
      <c r="QU4" s="12"/>
      <c r="QV4" s="12"/>
      <c r="QW4" s="12"/>
      <c r="QX4" s="12"/>
      <c r="QY4" s="12"/>
      <c r="QZ4" s="12"/>
      <c r="RA4" s="12"/>
      <c r="RB4" s="12"/>
      <c r="RC4" s="12"/>
      <c r="RD4" s="12"/>
      <c r="RE4" s="12"/>
      <c r="RF4" s="12"/>
      <c r="RG4" s="12"/>
      <c r="RH4" s="12"/>
      <c r="RI4" s="12"/>
      <c r="RJ4" s="12"/>
      <c r="RK4" s="12"/>
      <c r="RL4" s="12"/>
      <c r="RM4" s="12"/>
      <c r="RN4" s="12"/>
      <c r="RO4" s="12"/>
      <c r="RP4" s="12"/>
      <c r="RQ4" s="12"/>
      <c r="RR4" s="12"/>
      <c r="RS4" s="12"/>
      <c r="RT4" s="12"/>
      <c r="RU4" s="12"/>
      <c r="RV4" s="12"/>
      <c r="RW4" s="12"/>
      <c r="RX4" s="12"/>
      <c r="RY4" s="12"/>
      <c r="RZ4" s="12"/>
      <c r="SA4" s="12"/>
      <c r="SB4" s="12"/>
      <c r="SC4" s="12"/>
      <c r="SD4" s="12"/>
      <c r="SE4" s="12"/>
      <c r="SF4" s="12"/>
      <c r="SG4" s="12"/>
      <c r="SH4" s="12"/>
      <c r="SI4" s="12"/>
      <c r="SJ4" s="12"/>
      <c r="SK4" s="12"/>
      <c r="SL4" s="12"/>
      <c r="SM4" s="12"/>
      <c r="SN4" s="12"/>
      <c r="SO4" s="12"/>
      <c r="SP4" s="12"/>
      <c r="SQ4" s="12"/>
      <c r="SR4" s="12"/>
      <c r="SS4" s="12"/>
      <c r="ST4" s="12"/>
      <c r="SU4" s="12"/>
      <c r="SV4" s="12"/>
      <c r="SW4" s="12"/>
      <c r="SX4" s="12"/>
      <c r="SY4" s="12"/>
      <c r="SZ4" s="12"/>
      <c r="TA4" s="12"/>
      <c r="TB4" s="12"/>
      <c r="TC4" s="12"/>
      <c r="TD4" s="12"/>
      <c r="TE4" s="12"/>
      <c r="TF4" s="12"/>
      <c r="TG4" s="12"/>
      <c r="TH4" s="12"/>
      <c r="TI4" s="12"/>
      <c r="TJ4" s="12"/>
      <c r="TK4" s="12"/>
      <c r="TL4" s="12"/>
      <c r="TM4" s="12"/>
      <c r="TN4" s="12"/>
      <c r="TO4" s="12"/>
      <c r="TP4" s="12"/>
      <c r="TQ4" s="12"/>
      <c r="TR4" s="12"/>
      <c r="TS4" s="12"/>
      <c r="TT4" s="12"/>
      <c r="TU4" s="12"/>
      <c r="TV4" s="12"/>
      <c r="TW4" s="12"/>
      <c r="TX4" s="12"/>
      <c r="TY4" s="12"/>
      <c r="TZ4" s="12"/>
      <c r="UA4" s="12"/>
      <c r="UB4" s="12"/>
      <c r="UC4" s="12"/>
      <c r="UD4" s="12"/>
      <c r="UE4" s="12"/>
      <c r="UF4" s="12"/>
      <c r="UG4" s="12"/>
      <c r="UH4" s="12"/>
      <c r="UI4" s="12"/>
      <c r="UJ4" s="12"/>
      <c r="UK4" s="12"/>
      <c r="UL4" s="12"/>
      <c r="UM4" s="12"/>
      <c r="UN4" s="12"/>
      <c r="UO4" s="12"/>
      <c r="UP4" s="12"/>
      <c r="UQ4" s="12"/>
      <c r="UR4" s="12"/>
      <c r="US4" s="12"/>
      <c r="UT4" s="12"/>
      <c r="UU4" s="12"/>
      <c r="UV4" s="12"/>
      <c r="UW4" s="12"/>
      <c r="UX4" s="12"/>
      <c r="UY4" s="12"/>
      <c r="UZ4" s="12"/>
      <c r="VA4" s="12"/>
      <c r="VB4" s="12"/>
      <c r="VC4" s="12"/>
      <c r="VD4" s="12"/>
      <c r="VE4" s="12"/>
      <c r="VF4" s="12"/>
      <c r="VG4" s="12"/>
      <c r="VH4" s="12"/>
      <c r="VI4" s="12"/>
      <c r="VJ4" s="12"/>
      <c r="VK4" s="12"/>
      <c r="VL4" s="12"/>
      <c r="VM4" s="12"/>
      <c r="VN4" s="12"/>
      <c r="VO4" s="12"/>
      <c r="VP4" s="12"/>
      <c r="VQ4" s="12"/>
      <c r="VR4" s="12"/>
      <c r="VS4" s="12"/>
      <c r="VT4" s="12"/>
      <c r="VU4" s="12"/>
      <c r="VV4" s="12"/>
      <c r="VW4" s="12"/>
      <c r="VX4" s="12"/>
      <c r="VY4" s="12"/>
      <c r="VZ4" s="12"/>
      <c r="WA4" s="12"/>
      <c r="WB4" s="12"/>
      <c r="WC4" s="12"/>
      <c r="WD4" s="12"/>
      <c r="WE4" s="12"/>
      <c r="WF4" s="12"/>
      <c r="WG4" s="12"/>
      <c r="WH4" s="12"/>
      <c r="WI4" s="12"/>
      <c r="WJ4" s="12"/>
      <c r="WK4" s="12"/>
      <c r="WL4" s="12"/>
      <c r="WM4" s="12"/>
      <c r="WN4" s="12"/>
      <c r="WO4" s="12"/>
      <c r="WP4" s="12"/>
      <c r="WQ4" s="12"/>
      <c r="WR4" s="12"/>
      <c r="WS4" s="12"/>
      <c r="WT4" s="12"/>
      <c r="WU4" s="12"/>
      <c r="WV4" s="12"/>
      <c r="WW4" s="12"/>
      <c r="WX4" s="12"/>
      <c r="WY4" s="12"/>
      <c r="WZ4" s="12"/>
      <c r="XA4" s="12"/>
      <c r="XB4" s="12"/>
      <c r="XC4" s="12"/>
      <c r="XD4" s="12"/>
      <c r="XE4" s="12"/>
      <c r="XF4" s="12"/>
      <c r="XG4" s="12"/>
      <c r="XH4" s="12"/>
      <c r="XI4" s="12"/>
      <c r="XJ4" s="12"/>
      <c r="XK4" s="12"/>
      <c r="XL4" s="12"/>
      <c r="XM4" s="12"/>
      <c r="XN4" s="12"/>
      <c r="XO4" s="12"/>
      <c r="XP4" s="12"/>
      <c r="XQ4" s="12"/>
      <c r="XR4" s="12"/>
      <c r="XS4" s="12"/>
      <c r="XT4" s="12"/>
      <c r="XU4" s="12"/>
      <c r="XV4" s="12"/>
      <c r="XW4" s="12"/>
      <c r="XX4" s="12"/>
      <c r="XY4" s="12"/>
      <c r="XZ4" s="12"/>
      <c r="YA4" s="12"/>
      <c r="YB4" s="12"/>
      <c r="YC4" s="12"/>
      <c r="YD4" s="12"/>
      <c r="YE4" s="12"/>
      <c r="YF4" s="12"/>
      <c r="YG4" s="12"/>
      <c r="YH4" s="12"/>
      <c r="YI4" s="12"/>
      <c r="YJ4" s="12"/>
      <c r="YK4" s="12"/>
      <c r="YL4" s="12"/>
      <c r="YM4" s="12"/>
      <c r="YN4" s="12"/>
      <c r="YO4" s="12"/>
      <c r="YP4" s="12"/>
      <c r="YQ4" s="12"/>
      <c r="YR4" s="12"/>
      <c r="YS4" s="12"/>
      <c r="YT4" s="12"/>
      <c r="YU4" s="12"/>
      <c r="YV4" s="12"/>
      <c r="YW4" s="12"/>
      <c r="YX4" s="12"/>
      <c r="YY4" s="12"/>
      <c r="YZ4" s="12"/>
      <c r="ZA4" s="12"/>
      <c r="ZB4" s="12"/>
      <c r="ZC4" s="12"/>
      <c r="ZD4" s="12"/>
      <c r="ZE4" s="12"/>
      <c r="ZF4" s="12"/>
      <c r="ZG4" s="12"/>
      <c r="ZH4" s="12"/>
      <c r="ZI4" s="12"/>
      <c r="ZJ4" s="12"/>
      <c r="ZK4" s="12"/>
      <c r="ZL4" s="12"/>
      <c r="ZM4" s="12"/>
      <c r="ZN4" s="12"/>
      <c r="ZO4" s="12"/>
      <c r="ZP4" s="12"/>
      <c r="ZQ4" s="12"/>
      <c r="ZR4" s="12"/>
      <c r="ZS4" s="12"/>
      <c r="ZT4" s="12"/>
      <c r="ZU4" s="12"/>
      <c r="ZV4" s="12"/>
      <c r="ZW4" s="12"/>
      <c r="ZX4" s="12"/>
      <c r="ZY4" s="12"/>
      <c r="ZZ4" s="12"/>
      <c r="AAA4" s="12"/>
      <c r="AAB4" s="12"/>
      <c r="AAC4" s="12"/>
      <c r="AAD4" s="12"/>
      <c r="AAE4" s="12"/>
      <c r="AAF4" s="12"/>
      <c r="AAG4" s="12"/>
      <c r="AAH4" s="12"/>
      <c r="AAI4" s="12"/>
      <c r="AAJ4" s="12"/>
      <c r="AAK4" s="12"/>
      <c r="AAL4" s="12"/>
      <c r="AAM4" s="12"/>
      <c r="AAN4" s="12"/>
      <c r="AAO4" s="12"/>
      <c r="AAP4" s="12"/>
      <c r="AAQ4" s="12"/>
      <c r="AAR4" s="12"/>
      <c r="AAS4" s="12"/>
      <c r="AAT4" s="12"/>
      <c r="AAU4" s="12"/>
      <c r="AAV4" s="12"/>
      <c r="AAW4" s="12"/>
      <c r="AAX4" s="12"/>
      <c r="AAY4" s="12"/>
      <c r="AAZ4" s="12"/>
      <c r="ABA4" s="12"/>
      <c r="ABB4" s="12"/>
      <c r="ABC4" s="12"/>
      <c r="ABD4" s="12"/>
      <c r="ABE4" s="12"/>
      <c r="ABF4" s="12"/>
      <c r="ABG4" s="12"/>
      <c r="ABH4" s="12"/>
      <c r="ABI4" s="12"/>
      <c r="ABJ4" s="12"/>
      <c r="ABK4" s="12"/>
      <c r="ABL4" s="12"/>
      <c r="ABM4" s="12"/>
      <c r="ABN4" s="12"/>
      <c r="ABO4" s="12"/>
      <c r="ABP4" s="12"/>
      <c r="ABQ4" s="12"/>
      <c r="ABR4" s="12"/>
      <c r="ABS4" s="12"/>
      <c r="ABT4" s="12"/>
      <c r="ABU4" s="12"/>
      <c r="ABV4" s="12"/>
      <c r="ABW4" s="12"/>
      <c r="ABX4" s="12"/>
      <c r="ABY4" s="12"/>
      <c r="ABZ4" s="12"/>
      <c r="ACA4" s="12"/>
      <c r="ACB4" s="12"/>
      <c r="ACC4" s="12"/>
      <c r="ACD4" s="12"/>
      <c r="ACE4" s="12"/>
      <c r="ACF4" s="12"/>
      <c r="ACG4" s="12"/>
      <c r="ACH4" s="12"/>
      <c r="ACI4" s="12"/>
      <c r="ACJ4" s="12"/>
      <c r="ACK4" s="12"/>
      <c r="ACL4" s="12"/>
      <c r="ACM4" s="12"/>
      <c r="ACN4" s="12"/>
      <c r="ACO4" s="12"/>
      <c r="ACP4" s="12"/>
      <c r="ACQ4" s="12"/>
      <c r="ACR4" s="12"/>
      <c r="ACS4" s="12"/>
      <c r="ACT4" s="12"/>
      <c r="ACU4" s="12"/>
      <c r="ACV4" s="12"/>
      <c r="ACW4" s="12"/>
      <c r="ACX4" s="12"/>
      <c r="ACY4" s="12"/>
      <c r="ACZ4" s="12"/>
      <c r="ADA4" s="12"/>
      <c r="ADB4" s="12"/>
      <c r="ADC4" s="12"/>
      <c r="ADD4" s="12"/>
      <c r="ADE4" s="12"/>
      <c r="ADF4" s="12"/>
      <c r="ADG4" s="12"/>
      <c r="ADH4" s="12"/>
      <c r="ADI4" s="12"/>
      <c r="ADJ4" s="12"/>
      <c r="ADK4" s="12"/>
      <c r="ADL4" s="12"/>
      <c r="ADM4" s="12"/>
      <c r="ADN4" s="12"/>
      <c r="ADO4" s="12"/>
      <c r="ADP4" s="12"/>
      <c r="ADQ4" s="12"/>
      <c r="ADR4" s="12"/>
      <c r="ADS4" s="12"/>
      <c r="ADT4" s="12"/>
      <c r="ADU4" s="12"/>
      <c r="ADV4" s="12"/>
      <c r="ADW4" s="12"/>
      <c r="ADX4" s="12"/>
      <c r="ADY4" s="12"/>
      <c r="ADZ4" s="12"/>
      <c r="AEA4" s="12"/>
      <c r="AEB4" s="12"/>
      <c r="AEC4" s="12"/>
      <c r="AED4" s="12"/>
      <c r="AEE4" s="12"/>
      <c r="AEF4" s="12"/>
      <c r="AEG4" s="12"/>
      <c r="AEH4" s="12"/>
      <c r="AEI4" s="12"/>
      <c r="AEJ4" s="12"/>
      <c r="AEK4" s="12"/>
      <c r="AEL4" s="12"/>
      <c r="AEM4" s="12"/>
      <c r="AEN4" s="12"/>
      <c r="AEO4" s="12"/>
      <c r="AEP4" s="12"/>
      <c r="AEQ4" s="12"/>
      <c r="AER4" s="12"/>
      <c r="AES4" s="12"/>
      <c r="AET4" s="12"/>
      <c r="AEU4" s="12"/>
      <c r="AEV4" s="12"/>
      <c r="AEW4" s="12"/>
      <c r="AEX4" s="12"/>
      <c r="AEY4" s="12"/>
      <c r="AEZ4" s="12"/>
      <c r="AFA4" s="12"/>
      <c r="AFB4" s="12"/>
      <c r="AFC4" s="12"/>
      <c r="AFD4" s="12"/>
      <c r="AFE4" s="12"/>
      <c r="AFF4" s="12"/>
      <c r="AFG4" s="12"/>
      <c r="AFH4" s="12"/>
      <c r="AFI4" s="12"/>
      <c r="AFJ4" s="12"/>
      <c r="AFK4" s="12"/>
      <c r="AFL4" s="12"/>
      <c r="AFM4" s="12"/>
      <c r="AFN4" s="12"/>
      <c r="AFO4" s="12"/>
      <c r="AFP4" s="12"/>
      <c r="AFQ4" s="12"/>
      <c r="AFR4" s="12"/>
      <c r="AFS4" s="12"/>
      <c r="AFT4" s="12"/>
      <c r="AFU4" s="12"/>
      <c r="AFV4" s="12"/>
      <c r="AFW4" s="12"/>
      <c r="AFX4" s="12"/>
      <c r="AFY4" s="12"/>
      <c r="AFZ4" s="12"/>
      <c r="AGA4" s="12"/>
      <c r="AGB4" s="12"/>
      <c r="AGC4" s="12"/>
      <c r="AGD4" s="12"/>
      <c r="AGE4" s="12"/>
      <c r="AGF4" s="12"/>
      <c r="AGG4" s="12"/>
      <c r="AGH4" s="12"/>
      <c r="AGI4" s="12"/>
      <c r="AGJ4" s="12"/>
      <c r="AGK4" s="12"/>
      <c r="AGL4" s="12"/>
      <c r="AGM4" s="12"/>
      <c r="AGN4" s="12"/>
      <c r="AGO4" s="12"/>
      <c r="AGP4" s="12"/>
      <c r="AGQ4" s="12"/>
      <c r="AGR4" s="12"/>
      <c r="AGS4" s="12"/>
      <c r="AGT4" s="12"/>
      <c r="AGU4" s="12"/>
      <c r="AGV4" s="12"/>
      <c r="AGW4" s="12"/>
      <c r="AGX4" s="12"/>
      <c r="AGY4" s="12"/>
      <c r="AGZ4" s="12"/>
      <c r="AHA4" s="12"/>
      <c r="AHB4" s="12"/>
      <c r="AHC4" s="12"/>
      <c r="AHD4" s="12"/>
      <c r="AHE4" s="12"/>
      <c r="AHF4" s="12"/>
      <c r="AHG4" s="12"/>
      <c r="AHH4" s="12"/>
      <c r="AHI4" s="12"/>
      <c r="AHJ4" s="12"/>
      <c r="AHK4" s="12"/>
      <c r="AHL4" s="12"/>
      <c r="AHM4" s="12"/>
      <c r="AHN4" s="12"/>
      <c r="AHO4" s="12"/>
      <c r="AHP4" s="12"/>
      <c r="AHQ4" s="12"/>
      <c r="AHR4" s="12"/>
      <c r="AHS4" s="12"/>
      <c r="AHT4" s="12"/>
      <c r="AHU4" s="12"/>
      <c r="AHV4" s="12"/>
      <c r="AHW4" s="12"/>
      <c r="AHX4" s="12"/>
      <c r="AHY4" s="12"/>
      <c r="AHZ4" s="12"/>
      <c r="AIA4" s="12"/>
      <c r="AIB4" s="12"/>
      <c r="AIC4" s="12"/>
      <c r="AID4" s="12"/>
      <c r="AIE4" s="12"/>
      <c r="AIF4" s="12"/>
      <c r="AIG4" s="12"/>
      <c r="AIH4" s="12"/>
      <c r="AII4" s="12"/>
      <c r="AIJ4" s="12"/>
      <c r="AIK4" s="12"/>
      <c r="AIL4" s="12"/>
      <c r="AIM4" s="12"/>
      <c r="AIN4" s="12"/>
      <c r="AIO4" s="12"/>
      <c r="AIP4" s="12"/>
      <c r="AIQ4" s="12"/>
      <c r="AIR4" s="12"/>
      <c r="AIS4" s="12"/>
      <c r="AIT4" s="12"/>
      <c r="AIU4" s="12"/>
      <c r="AIV4" s="12"/>
      <c r="AIW4" s="12"/>
      <c r="AIX4" s="12"/>
      <c r="AIY4" s="12"/>
      <c r="AIZ4" s="12"/>
      <c r="AJA4" s="12"/>
      <c r="AJB4" s="12"/>
      <c r="AJC4" s="12"/>
      <c r="AJD4" s="12"/>
      <c r="AJE4" s="12"/>
      <c r="AJF4" s="12"/>
      <c r="AJG4" s="12"/>
      <c r="AJH4" s="12"/>
      <c r="AJI4" s="12"/>
      <c r="AJJ4" s="12"/>
      <c r="AJK4" s="12"/>
      <c r="AJL4" s="12"/>
      <c r="AJM4" s="12"/>
      <c r="AJN4" s="12"/>
      <c r="AJO4" s="12"/>
      <c r="AJP4" s="12"/>
      <c r="AJQ4" s="12"/>
      <c r="AJR4" s="12"/>
      <c r="AJS4" s="12"/>
      <c r="AJT4" s="12"/>
      <c r="AJU4" s="12"/>
      <c r="AJV4" s="12"/>
      <c r="AJW4" s="12"/>
      <c r="AJX4" s="12"/>
      <c r="AJY4" s="12"/>
      <c r="AJZ4" s="12"/>
      <c r="AKA4" s="12"/>
      <c r="AKB4" s="12"/>
      <c r="AKC4" s="12"/>
      <c r="AKD4" s="12"/>
      <c r="AKE4" s="12"/>
      <c r="AKF4" s="12"/>
      <c r="AKG4" s="12"/>
      <c r="AKH4" s="12"/>
      <c r="AKI4" s="12"/>
      <c r="AKJ4" s="12"/>
      <c r="AKK4" s="12"/>
      <c r="AKL4" s="12"/>
      <c r="AKM4" s="12"/>
      <c r="AKN4" s="12"/>
      <c r="AKO4" s="12"/>
      <c r="AKP4" s="12"/>
      <c r="AKQ4" s="12"/>
      <c r="AKR4" s="12"/>
      <c r="AKS4" s="12"/>
      <c r="AKT4" s="12"/>
      <c r="AKU4" s="12"/>
      <c r="AKV4" s="12"/>
      <c r="AKW4" s="12"/>
      <c r="AKX4" s="12"/>
      <c r="AKY4" s="12"/>
      <c r="AKZ4" s="12"/>
      <c r="ALA4" s="12"/>
      <c r="ALB4" s="12"/>
      <c r="ALC4" s="12"/>
      <c r="ALD4" s="12"/>
      <c r="ALE4" s="12"/>
      <c r="ALF4" s="12"/>
      <c r="ALG4" s="12"/>
      <c r="ALH4" s="12"/>
      <c r="ALI4" s="12"/>
      <c r="ALJ4" s="12"/>
      <c r="ALK4" s="12"/>
      <c r="ALL4" s="12"/>
      <c r="ALM4" s="12"/>
      <c r="ALN4" s="12"/>
      <c r="ALO4" s="12"/>
      <c r="ALP4" s="12"/>
      <c r="ALQ4" s="12"/>
      <c r="ALR4" s="12"/>
      <c r="ALS4" s="12"/>
      <c r="ALT4" s="12"/>
      <c r="ALU4" s="12"/>
      <c r="ALV4" s="12"/>
      <c r="ALW4" s="12"/>
      <c r="ALX4" s="12"/>
      <c r="ALY4" s="12"/>
      <c r="ALZ4" s="12"/>
      <c r="AMA4" s="12"/>
      <c r="AMB4" s="12"/>
      <c r="AMC4" s="12"/>
      <c r="AMD4" s="12"/>
      <c r="AME4" s="12"/>
      <c r="AMF4" s="12"/>
      <c r="AMG4" s="12"/>
      <c r="AMH4" s="12"/>
      <c r="AMI4" s="12"/>
      <c r="AMJ4" s="12"/>
      <c r="AMK4" s="12"/>
      <c r="AML4" s="12"/>
      <c r="AMM4" s="12"/>
      <c r="AMN4" s="12"/>
      <c r="AMO4" s="12"/>
      <c r="AMP4" s="12"/>
      <c r="AMQ4" s="12"/>
      <c r="AMR4" s="12"/>
      <c r="AMS4" s="12"/>
      <c r="AMT4" s="12"/>
      <c r="AMU4" s="12"/>
      <c r="AMV4" s="12"/>
      <c r="AMW4" s="12"/>
      <c r="AMX4" s="12"/>
      <c r="AMY4" s="12"/>
      <c r="AMZ4" s="12"/>
      <c r="ANA4" s="12"/>
      <c r="ANB4" s="12"/>
      <c r="ANC4" s="12"/>
      <c r="AND4" s="12"/>
      <c r="ANE4" s="12"/>
      <c r="ANF4" s="12"/>
      <c r="ANG4" s="12"/>
      <c r="ANH4" s="12"/>
      <c r="ANI4" s="12"/>
      <c r="ANJ4" s="12"/>
      <c r="ANK4" s="12"/>
      <c r="ANL4" s="12"/>
      <c r="ANM4" s="12"/>
      <c r="ANN4" s="12"/>
      <c r="ANO4" s="12"/>
      <c r="ANP4" s="12"/>
      <c r="ANQ4" s="12"/>
      <c r="ANR4" s="12"/>
      <c r="ANS4" s="12"/>
      <c r="ANT4" s="12"/>
      <c r="ANU4" s="12"/>
      <c r="ANV4" s="12"/>
      <c r="ANW4" s="12"/>
      <c r="ANX4" s="12"/>
      <c r="ANY4" s="12"/>
      <c r="ANZ4" s="12"/>
      <c r="AOA4" s="12"/>
      <c r="AOB4" s="12"/>
      <c r="AOC4" s="12"/>
      <c r="AOD4" s="12"/>
      <c r="AOE4" s="12"/>
      <c r="AOF4" s="12"/>
      <c r="AOG4" s="12"/>
      <c r="AOH4" s="12"/>
      <c r="AOI4" s="12"/>
      <c r="AOJ4" s="12"/>
      <c r="AOK4" s="12"/>
      <c r="AOL4" s="12"/>
      <c r="AOM4" s="12"/>
      <c r="AON4" s="12"/>
      <c r="AOO4" s="12"/>
      <c r="AOP4" s="12"/>
      <c r="AOQ4" s="12"/>
      <c r="AOR4" s="12"/>
      <c r="AOS4" s="12"/>
      <c r="AOT4" s="12"/>
      <c r="AOU4" s="12"/>
      <c r="AOV4" s="12"/>
      <c r="AOW4" s="12"/>
      <c r="AOX4" s="12"/>
      <c r="AOY4" s="12"/>
      <c r="AOZ4" s="12"/>
      <c r="APA4" s="12"/>
      <c r="APB4" s="12"/>
      <c r="APC4" s="12"/>
      <c r="APD4" s="12"/>
      <c r="APE4" s="12"/>
      <c r="APF4" s="12"/>
      <c r="APG4" s="12"/>
      <c r="APH4" s="12"/>
      <c r="API4" s="12"/>
      <c r="APJ4" s="12"/>
      <c r="APK4" s="12"/>
      <c r="APL4" s="12"/>
      <c r="APM4" s="12"/>
      <c r="APN4" s="12"/>
      <c r="APO4" s="12"/>
      <c r="APP4" s="12"/>
      <c r="APQ4" s="12"/>
      <c r="APR4" s="12"/>
      <c r="APS4" s="12"/>
      <c r="APT4" s="12"/>
      <c r="APU4" s="12"/>
      <c r="APV4" s="12"/>
      <c r="APW4" s="12"/>
      <c r="APX4" s="12"/>
      <c r="APY4" s="12"/>
      <c r="APZ4" s="12"/>
      <c r="AQA4" s="12"/>
      <c r="AQB4" s="12"/>
      <c r="AQC4" s="12"/>
      <c r="AQD4" s="12"/>
      <c r="AQE4" s="12"/>
      <c r="AQF4" s="12"/>
      <c r="AQG4" s="12"/>
      <c r="AQH4" s="12"/>
      <c r="AQI4" s="12"/>
      <c r="AQJ4" s="12"/>
      <c r="AQK4" s="12"/>
      <c r="AQL4" s="12"/>
      <c r="AQM4" s="12"/>
      <c r="AQN4" s="12"/>
      <c r="AQO4" s="12"/>
      <c r="AQP4" s="12"/>
      <c r="AQQ4" s="12"/>
      <c r="AQR4" s="12"/>
      <c r="AQS4" s="12"/>
      <c r="AQT4" s="12"/>
      <c r="AQU4" s="12"/>
      <c r="AQV4" s="12"/>
      <c r="AQW4" s="12"/>
      <c r="AQX4" s="12"/>
      <c r="AQY4" s="12"/>
      <c r="AQZ4" s="12"/>
      <c r="ARA4" s="12"/>
      <c r="ARB4" s="12"/>
      <c r="ARC4" s="12"/>
      <c r="ARD4" s="12"/>
      <c r="ARE4" s="12"/>
      <c r="ARF4" s="12"/>
      <c r="ARG4" s="12"/>
      <c r="ARH4" s="12"/>
      <c r="ARI4" s="12"/>
      <c r="ARJ4" s="12"/>
      <c r="ARK4" s="12"/>
      <c r="ARL4" s="12"/>
      <c r="ARM4" s="12"/>
      <c r="ARN4" s="12"/>
      <c r="ARO4" s="12"/>
      <c r="ARP4" s="12"/>
      <c r="ARQ4" s="12"/>
      <c r="ARR4" s="12"/>
      <c r="ARS4" s="12"/>
      <c r="ART4" s="12"/>
      <c r="ARU4" s="12"/>
      <c r="ARV4" s="12"/>
      <c r="ARW4" s="12"/>
      <c r="ARX4" s="12"/>
      <c r="ARY4" s="12"/>
      <c r="ARZ4" s="12"/>
      <c r="ASA4" s="12"/>
      <c r="ASB4" s="12"/>
      <c r="ASC4" s="12"/>
      <c r="ASD4" s="12"/>
      <c r="ASE4" s="12"/>
      <c r="ASF4" s="12"/>
      <c r="ASG4" s="12"/>
      <c r="ASH4" s="12"/>
      <c r="ASI4" s="12"/>
      <c r="ASJ4" s="12"/>
      <c r="ASK4" s="12"/>
      <c r="ASL4" s="12"/>
      <c r="ASM4" s="12"/>
      <c r="ASN4" s="12"/>
      <c r="ASO4" s="12"/>
      <c r="ASP4" s="12"/>
      <c r="ASQ4" s="12"/>
      <c r="ASR4" s="12"/>
      <c r="ASS4" s="12"/>
      <c r="AST4" s="12"/>
      <c r="ASU4" s="12"/>
      <c r="ASV4" s="12"/>
      <c r="ASW4" s="12"/>
      <c r="ASX4" s="12"/>
      <c r="ASY4" s="12"/>
      <c r="ASZ4" s="12"/>
      <c r="ATA4" s="12"/>
      <c r="ATB4" s="12"/>
      <c r="ATC4" s="12"/>
      <c r="ATD4" s="12"/>
      <c r="ATE4" s="12"/>
      <c r="ATF4" s="12"/>
      <c r="ATG4" s="12"/>
      <c r="ATH4" s="12"/>
      <c r="ATI4" s="12"/>
      <c r="ATJ4" s="12"/>
      <c r="ATK4" s="12"/>
      <c r="ATL4" s="12"/>
      <c r="ATM4" s="12"/>
      <c r="ATN4" s="12"/>
      <c r="ATO4" s="12"/>
      <c r="ATP4" s="12"/>
      <c r="ATQ4" s="12"/>
      <c r="ATR4" s="12"/>
      <c r="ATS4" s="12"/>
      <c r="ATT4" s="12"/>
      <c r="ATU4" s="12"/>
      <c r="ATV4" s="12"/>
      <c r="ATW4" s="12"/>
      <c r="ATX4" s="12"/>
      <c r="ATY4" s="12"/>
      <c r="ATZ4" s="12"/>
      <c r="AUA4" s="12"/>
      <c r="AUB4" s="12"/>
      <c r="AUC4" s="12"/>
      <c r="AUD4" s="12"/>
      <c r="AUE4" s="12"/>
      <c r="AUF4" s="12"/>
      <c r="AUG4" s="12"/>
      <c r="AUH4" s="12"/>
      <c r="AUI4" s="12"/>
      <c r="AUJ4" s="12"/>
      <c r="AUK4" s="12"/>
      <c r="AUL4" s="12"/>
      <c r="AUM4" s="12"/>
      <c r="AUN4" s="12"/>
      <c r="AUO4" s="12"/>
      <c r="AUP4" s="12"/>
      <c r="AUQ4" s="12"/>
      <c r="AUR4" s="12"/>
      <c r="AUS4" s="12"/>
      <c r="AUT4" s="12"/>
      <c r="AUU4" s="12"/>
      <c r="AUV4" s="12"/>
      <c r="AUW4" s="12"/>
      <c r="AUX4" s="12"/>
      <c r="AUY4" s="12"/>
      <c r="AUZ4" s="12"/>
      <c r="AVA4" s="12"/>
      <c r="AVB4" s="12"/>
      <c r="AVC4" s="12"/>
      <c r="AVD4" s="12"/>
      <c r="AVE4" s="12"/>
      <c r="AVF4" s="12"/>
      <c r="AVG4" s="12"/>
      <c r="AVH4" s="12"/>
      <c r="AVI4" s="12"/>
      <c r="AVJ4" s="12"/>
      <c r="AVK4" s="12"/>
      <c r="AVL4" s="12"/>
      <c r="AVM4" s="12"/>
      <c r="AVN4" s="12"/>
      <c r="AVO4" s="12"/>
      <c r="AVP4" s="12"/>
      <c r="AVQ4" s="12"/>
      <c r="AVR4" s="12"/>
      <c r="AVS4" s="12"/>
      <c r="AVT4" s="12"/>
      <c r="AVU4" s="12"/>
      <c r="AVV4" s="12"/>
      <c r="AVW4" s="12"/>
      <c r="AVX4" s="12"/>
      <c r="AVY4" s="12"/>
      <c r="AVZ4" s="12"/>
      <c r="AWA4" s="12"/>
      <c r="AWB4" s="12"/>
      <c r="AWC4" s="12"/>
      <c r="AWD4" s="12"/>
      <c r="AWE4" s="12"/>
      <c r="AWF4" s="12"/>
      <c r="AWG4" s="12"/>
      <c r="AWH4" s="12"/>
      <c r="AWI4" s="12"/>
      <c r="AWJ4" s="12"/>
      <c r="AWK4" s="12"/>
      <c r="AWL4" s="12"/>
      <c r="AWM4" s="12"/>
      <c r="AWN4" s="12"/>
      <c r="AWO4" s="12"/>
      <c r="AWP4" s="12"/>
      <c r="AWQ4" s="12"/>
      <c r="AWR4" s="12"/>
      <c r="AWS4" s="12"/>
      <c r="AWT4" s="12"/>
      <c r="AWU4" s="12"/>
      <c r="AWV4" s="12"/>
      <c r="AWW4" s="12"/>
      <c r="AWX4" s="12"/>
      <c r="AWY4" s="12"/>
      <c r="AWZ4" s="12"/>
      <c r="AXA4" s="12"/>
      <c r="AXB4" s="12"/>
      <c r="AXC4" s="12"/>
      <c r="AXD4" s="12"/>
      <c r="AXE4" s="12"/>
      <c r="AXF4" s="12"/>
      <c r="AXG4" s="12"/>
      <c r="AXH4" s="12"/>
      <c r="AXI4" s="12"/>
      <c r="AXJ4" s="12"/>
      <c r="AXK4" s="12"/>
      <c r="AXL4" s="12"/>
      <c r="AXM4" s="12"/>
      <c r="AXN4" s="12"/>
      <c r="AXO4" s="12"/>
      <c r="AXP4" s="12"/>
      <c r="AXQ4" s="12"/>
      <c r="AXR4" s="12"/>
      <c r="AXS4" s="12"/>
      <c r="AXT4" s="12"/>
      <c r="AXU4" s="12"/>
      <c r="AXV4" s="12"/>
      <c r="AXW4" s="12"/>
      <c r="AXX4" s="12"/>
      <c r="AXY4" s="12"/>
      <c r="AXZ4" s="12"/>
      <c r="AYA4" s="12"/>
      <c r="AYB4" s="12"/>
      <c r="AYC4" s="12"/>
      <c r="AYD4" s="12"/>
      <c r="AYE4" s="12"/>
      <c r="AYF4" s="12"/>
      <c r="AYG4" s="12"/>
      <c r="AYH4" s="12"/>
      <c r="AYI4" s="12"/>
      <c r="AYJ4" s="12"/>
      <c r="AYK4" s="12"/>
      <c r="AYL4" s="12"/>
      <c r="AYM4" s="12"/>
      <c r="AYN4" s="12"/>
      <c r="AYO4" s="12"/>
      <c r="AYP4" s="12"/>
      <c r="AYQ4" s="12"/>
      <c r="AYR4" s="12"/>
      <c r="AYS4" s="12"/>
      <c r="AYT4" s="12"/>
      <c r="AYU4" s="12"/>
      <c r="AYV4" s="12"/>
      <c r="AYW4" s="12"/>
      <c r="AYX4" s="12"/>
      <c r="AYY4" s="12"/>
      <c r="AYZ4" s="12"/>
      <c r="AZA4" s="12"/>
      <c r="AZB4" s="12"/>
      <c r="AZC4" s="12"/>
      <c r="AZD4" s="12"/>
      <c r="AZE4" s="12"/>
      <c r="AZF4" s="12"/>
      <c r="AZG4" s="12"/>
      <c r="AZH4" s="12"/>
      <c r="AZI4" s="12"/>
      <c r="AZJ4" s="12"/>
      <c r="AZK4" s="12"/>
      <c r="AZL4" s="12"/>
      <c r="AZM4" s="12"/>
      <c r="AZN4" s="12"/>
      <c r="AZO4" s="12"/>
      <c r="AZP4" s="12"/>
      <c r="AZQ4" s="12"/>
      <c r="AZR4" s="12"/>
      <c r="AZS4" s="12"/>
      <c r="AZT4" s="12"/>
      <c r="AZU4" s="12"/>
      <c r="AZV4" s="12"/>
      <c r="AZW4" s="12"/>
      <c r="AZX4" s="12"/>
      <c r="AZY4" s="12"/>
      <c r="AZZ4" s="12"/>
      <c r="BAA4" s="12"/>
      <c r="BAB4" s="12"/>
      <c r="BAC4" s="12"/>
      <c r="BAD4" s="12"/>
      <c r="BAE4" s="12"/>
      <c r="BAF4" s="12"/>
      <c r="BAG4" s="12"/>
      <c r="BAH4" s="12"/>
      <c r="BAI4" s="12"/>
      <c r="BAJ4" s="12"/>
      <c r="BAK4" s="12"/>
      <c r="BAL4" s="12"/>
      <c r="BAM4" s="12"/>
      <c r="BAN4" s="12"/>
      <c r="BAO4" s="12"/>
      <c r="BAP4" s="12"/>
      <c r="BAQ4" s="12"/>
      <c r="BAR4" s="12"/>
      <c r="BAS4" s="12"/>
      <c r="BAT4" s="12"/>
      <c r="BAU4" s="12"/>
      <c r="BAV4" s="12"/>
      <c r="BAW4" s="12"/>
      <c r="BAX4" s="12"/>
      <c r="BAY4" s="12"/>
      <c r="BAZ4" s="12"/>
      <c r="BBA4" s="12"/>
      <c r="BBB4" s="12"/>
      <c r="BBC4" s="12"/>
      <c r="BBD4" s="12"/>
      <c r="BBE4" s="12"/>
      <c r="BBF4" s="12"/>
      <c r="BBG4" s="12"/>
      <c r="BBH4" s="12"/>
      <c r="BBI4" s="12"/>
      <c r="BBJ4" s="12"/>
      <c r="BBK4" s="12"/>
      <c r="BBL4" s="12"/>
      <c r="BBM4" s="12"/>
      <c r="BBN4" s="12"/>
      <c r="BBO4" s="12"/>
      <c r="BBP4" s="12"/>
      <c r="BBQ4" s="12"/>
      <c r="BBR4" s="12"/>
      <c r="BBS4" s="12"/>
      <c r="BBT4" s="12"/>
      <c r="BBU4" s="12"/>
      <c r="BBV4" s="12"/>
      <c r="BBW4" s="12"/>
      <c r="BBX4" s="12"/>
      <c r="BBY4" s="12"/>
      <c r="BBZ4" s="12"/>
      <c r="BCA4" s="12"/>
      <c r="BCB4" s="12"/>
      <c r="BCC4" s="12"/>
      <c r="BCD4" s="12"/>
      <c r="BCE4" s="12"/>
      <c r="BCF4" s="12"/>
      <c r="BCG4" s="12"/>
      <c r="BCH4" s="12"/>
      <c r="BCI4" s="12"/>
      <c r="BCJ4" s="12"/>
      <c r="BCK4" s="12"/>
      <c r="BCL4" s="12"/>
      <c r="BCM4" s="12"/>
      <c r="BCN4" s="12"/>
      <c r="BCO4" s="12"/>
      <c r="BCP4" s="12"/>
      <c r="BCQ4" s="12"/>
      <c r="BCR4" s="12"/>
      <c r="BCS4" s="12"/>
      <c r="BCT4" s="12"/>
      <c r="BCU4" s="12"/>
      <c r="BCV4" s="12"/>
      <c r="BCW4" s="12"/>
      <c r="BCX4" s="12"/>
      <c r="BCY4" s="12"/>
      <c r="BCZ4" s="12"/>
      <c r="BDA4" s="12"/>
      <c r="BDB4" s="12"/>
      <c r="BDC4" s="12"/>
      <c r="BDD4" s="12"/>
      <c r="BDE4" s="12"/>
      <c r="BDF4" s="12"/>
      <c r="BDG4" s="12"/>
      <c r="BDH4" s="12"/>
      <c r="BDI4" s="12"/>
      <c r="BDJ4" s="12"/>
      <c r="BDK4" s="12"/>
      <c r="BDL4" s="12"/>
      <c r="BDM4" s="12"/>
      <c r="BDN4" s="12"/>
      <c r="BDO4" s="12"/>
      <c r="BDP4" s="12"/>
      <c r="BDQ4" s="12"/>
      <c r="BDR4" s="12"/>
      <c r="BDS4" s="12"/>
      <c r="BDT4" s="12"/>
      <c r="BDU4" s="12"/>
      <c r="BDV4" s="12"/>
      <c r="BDW4" s="12"/>
      <c r="BDX4" s="12"/>
      <c r="BDY4" s="12"/>
      <c r="BDZ4" s="12"/>
      <c r="BEA4" s="12"/>
      <c r="BEB4" s="12"/>
      <c r="BEC4" s="12"/>
      <c r="BED4" s="12"/>
      <c r="BEE4" s="12"/>
      <c r="BEF4" s="12"/>
      <c r="BEG4" s="12"/>
      <c r="BEH4" s="12"/>
      <c r="BEI4" s="12"/>
      <c r="BEJ4" s="12"/>
      <c r="BEK4" s="12"/>
      <c r="BEL4" s="12"/>
      <c r="BEM4" s="12"/>
      <c r="BEN4" s="12"/>
      <c r="BEO4" s="12"/>
      <c r="BEP4" s="12"/>
      <c r="BEQ4" s="12"/>
      <c r="BER4" s="12"/>
      <c r="BES4" s="12"/>
      <c r="BET4" s="12"/>
      <c r="BEU4" s="12"/>
      <c r="BEV4" s="12"/>
      <c r="BEW4" s="12"/>
      <c r="BEX4" s="12"/>
      <c r="BEY4" s="12"/>
      <c r="BEZ4" s="12"/>
      <c r="BFA4" s="12"/>
      <c r="BFB4" s="12"/>
      <c r="BFC4" s="12"/>
      <c r="BFD4" s="12"/>
      <c r="BFE4" s="12"/>
      <c r="BFF4" s="12"/>
      <c r="BFG4" s="12"/>
      <c r="BFH4" s="12"/>
      <c r="BFI4" s="12"/>
      <c r="BFJ4" s="12"/>
      <c r="BFK4" s="12"/>
      <c r="BFL4" s="12"/>
      <c r="BFM4" s="12"/>
      <c r="BFN4" s="12"/>
      <c r="BFO4" s="12"/>
      <c r="BFP4" s="12"/>
      <c r="BFQ4" s="12"/>
      <c r="BFR4" s="12"/>
      <c r="BFS4" s="12"/>
      <c r="BFT4" s="12"/>
      <c r="BFU4" s="12"/>
      <c r="BFV4" s="12"/>
      <c r="BFW4" s="12"/>
      <c r="BFX4" s="12"/>
      <c r="BFY4" s="12"/>
      <c r="BFZ4" s="12"/>
      <c r="BGA4" s="12"/>
      <c r="BGB4" s="12"/>
      <c r="BGC4" s="12"/>
      <c r="BGD4" s="12"/>
      <c r="BGE4" s="12"/>
      <c r="BGF4" s="12"/>
      <c r="BGG4" s="12"/>
      <c r="BGH4" s="12"/>
      <c r="BGI4" s="12"/>
      <c r="BGJ4" s="12"/>
      <c r="BGK4" s="12"/>
      <c r="BGL4" s="12"/>
      <c r="BGM4" s="12"/>
      <c r="BGN4" s="12"/>
      <c r="BGO4" s="12"/>
      <c r="BGP4" s="12"/>
      <c r="BGQ4" s="12"/>
      <c r="BGR4" s="12"/>
      <c r="BGS4" s="12"/>
      <c r="BGT4" s="12"/>
      <c r="BGU4" s="12"/>
      <c r="BGV4" s="12"/>
      <c r="BGW4" s="12"/>
      <c r="BGX4" s="12"/>
      <c r="BGY4" s="12"/>
      <c r="BGZ4" s="12"/>
      <c r="BHA4" s="12"/>
      <c r="BHB4" s="12"/>
      <c r="BHC4" s="12"/>
      <c r="BHD4" s="12"/>
      <c r="BHE4" s="12"/>
      <c r="BHF4" s="12"/>
      <c r="BHG4" s="12"/>
      <c r="BHH4" s="12"/>
      <c r="BHI4" s="12"/>
      <c r="BHJ4" s="12"/>
      <c r="BHK4" s="12"/>
      <c r="BHL4" s="12"/>
      <c r="BHM4" s="12"/>
      <c r="BHN4" s="12"/>
      <c r="BHO4" s="12"/>
      <c r="BHP4" s="12"/>
      <c r="BHQ4" s="12"/>
      <c r="BHR4" s="12"/>
      <c r="BHS4" s="12"/>
      <c r="BHT4" s="12"/>
      <c r="BHU4" s="12"/>
      <c r="BHV4" s="12"/>
      <c r="BHW4" s="12"/>
      <c r="BHX4" s="12"/>
      <c r="BHY4" s="12"/>
      <c r="BHZ4" s="12"/>
      <c r="BIA4" s="12"/>
      <c r="BIB4" s="12"/>
      <c r="BIC4" s="12"/>
      <c r="BID4" s="12"/>
      <c r="BIE4" s="12"/>
      <c r="BIF4" s="12"/>
      <c r="BIG4" s="12"/>
      <c r="BIH4" s="12"/>
      <c r="BII4" s="12"/>
      <c r="BIJ4" s="12"/>
      <c r="BIK4" s="12"/>
      <c r="BIL4" s="12"/>
      <c r="BIM4" s="12"/>
      <c r="BIN4" s="12"/>
      <c r="BIO4" s="12"/>
      <c r="BIP4" s="12"/>
      <c r="BIQ4" s="12"/>
      <c r="BIR4" s="12"/>
      <c r="BIS4" s="12"/>
      <c r="BIT4" s="12"/>
      <c r="BIU4" s="12"/>
      <c r="BIV4" s="12"/>
      <c r="BIW4" s="12"/>
      <c r="BIX4" s="12"/>
      <c r="BIY4" s="12"/>
      <c r="BIZ4" s="12"/>
      <c r="BJA4" s="12"/>
      <c r="BJB4" s="12"/>
      <c r="BJC4" s="12"/>
      <c r="BJD4" s="12"/>
      <c r="BJE4" s="12"/>
      <c r="BJF4" s="12"/>
      <c r="BJG4" s="12"/>
      <c r="BJH4" s="12"/>
      <c r="BJI4" s="12"/>
      <c r="BJJ4" s="12"/>
      <c r="BJK4" s="12"/>
      <c r="BJL4" s="12"/>
      <c r="BJM4" s="12"/>
      <c r="BJN4" s="12"/>
      <c r="BJO4" s="12"/>
      <c r="BJP4" s="12"/>
      <c r="BJQ4" s="12"/>
      <c r="BJR4" s="12"/>
      <c r="BJS4" s="12"/>
      <c r="BJT4" s="12"/>
      <c r="BJU4" s="12"/>
      <c r="BJV4" s="12"/>
      <c r="BJW4" s="12"/>
      <c r="BJX4" s="12"/>
      <c r="BJY4" s="12"/>
      <c r="BJZ4" s="12"/>
      <c r="BKA4" s="12"/>
      <c r="BKB4" s="12"/>
      <c r="BKC4" s="12"/>
      <c r="BKD4" s="12"/>
      <c r="BKE4" s="12"/>
      <c r="BKF4" s="12"/>
      <c r="BKG4" s="12"/>
      <c r="BKH4" s="12"/>
      <c r="BKI4" s="12"/>
      <c r="BKJ4" s="12"/>
      <c r="BKK4" s="12"/>
      <c r="BKL4" s="12"/>
      <c r="BKM4" s="12"/>
      <c r="BKN4" s="12"/>
      <c r="BKO4" s="12"/>
      <c r="BKP4" s="12"/>
      <c r="BKQ4" s="12"/>
      <c r="BKR4" s="12"/>
      <c r="BKS4" s="12"/>
      <c r="BKT4" s="12"/>
      <c r="BKU4" s="12"/>
      <c r="BKV4" s="12"/>
      <c r="BKW4" s="12"/>
      <c r="BKX4" s="12"/>
      <c r="BKY4" s="12"/>
    </row>
    <row r="5" spans="1:1663" s="3" customFormat="1" ht="13.15" customHeight="1">
      <c r="A5" s="142" t="s">
        <v>59</v>
      </c>
      <c r="B5" s="2" t="s">
        <v>37</v>
      </c>
      <c r="C5" s="6">
        <v>453599.03859727492</v>
      </c>
      <c r="D5" s="6">
        <v>436234.80461822602</v>
      </c>
      <c r="E5" s="6">
        <v>455199.4885572897</v>
      </c>
      <c r="F5" s="6">
        <v>458546.91000702849</v>
      </c>
      <c r="G5" s="6">
        <v>448264.25305157079</v>
      </c>
      <c r="H5" s="6">
        <v>516734.26288064121</v>
      </c>
      <c r="I5" s="6">
        <v>517315.40885870159</v>
      </c>
      <c r="J5" s="6">
        <v>500211.76564885722</v>
      </c>
      <c r="K5" s="6">
        <v>681084.12648601655</v>
      </c>
      <c r="L5" s="6">
        <v>619782.60228172038</v>
      </c>
      <c r="M5" s="6">
        <v>687509.12022631988</v>
      </c>
      <c r="N5" s="6">
        <v>670030.8241738067</v>
      </c>
      <c r="O5" s="6">
        <v>644657.62071982794</v>
      </c>
      <c r="P5" s="6">
        <v>554917.76171042561</v>
      </c>
      <c r="Q5" s="6">
        <v>456236.85242806101</v>
      </c>
      <c r="R5" s="6">
        <v>576021.71630093514</v>
      </c>
      <c r="S5" s="6">
        <v>634227.46043052408</v>
      </c>
      <c r="T5" s="6">
        <v>703491.0858614532</v>
      </c>
      <c r="U5" s="6">
        <v>688859.59484664677</v>
      </c>
      <c r="V5" s="6">
        <v>709082.48438258003</v>
      </c>
      <c r="W5" s="6">
        <v>726193.30557001149</v>
      </c>
      <c r="X5" s="6">
        <v>704971.21345281997</v>
      </c>
      <c r="Y5" s="6">
        <v>1280353.818722917</v>
      </c>
      <c r="Z5" s="6">
        <v>525050.55074192432</v>
      </c>
      <c r="AA5" s="6">
        <v>465875.52855658322</v>
      </c>
      <c r="AB5" s="6">
        <v>656828.69105207198</v>
      </c>
      <c r="AC5" s="6">
        <v>890947.81899705157</v>
      </c>
      <c r="AD5" s="6">
        <v>903854.05044093262</v>
      </c>
      <c r="AE5" s="6">
        <v>749499.187188974</v>
      </c>
      <c r="AF5" s="6">
        <v>793925.36399166961</v>
      </c>
      <c r="AG5" s="6">
        <v>786900.11537976656</v>
      </c>
      <c r="AH5" s="6">
        <v>912362.10684918496</v>
      </c>
      <c r="AI5" s="6">
        <v>971131.31329678639</v>
      </c>
      <c r="AJ5" s="6">
        <v>743658.21252938767</v>
      </c>
      <c r="AK5" s="6">
        <v>850285.00125096249</v>
      </c>
      <c r="AL5" s="10">
        <v>783937.02703977923</v>
      </c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2"/>
      <c r="ES5" s="12"/>
      <c r="ET5" s="12"/>
      <c r="EU5" s="12"/>
      <c r="EV5" s="12"/>
      <c r="EW5" s="12"/>
      <c r="EX5" s="12"/>
      <c r="EY5" s="12"/>
      <c r="EZ5" s="12"/>
      <c r="FA5" s="12"/>
      <c r="FB5" s="12"/>
      <c r="FC5" s="12"/>
      <c r="FD5" s="12"/>
      <c r="FE5" s="12"/>
      <c r="FF5" s="12"/>
      <c r="FG5" s="12"/>
      <c r="FH5" s="12"/>
      <c r="FI5" s="12"/>
      <c r="FJ5" s="12"/>
      <c r="FK5" s="12"/>
      <c r="FL5" s="12"/>
      <c r="FM5" s="12"/>
      <c r="FN5" s="12"/>
      <c r="FO5" s="12"/>
      <c r="FP5" s="12"/>
      <c r="FQ5" s="12"/>
      <c r="FR5" s="12"/>
      <c r="FS5" s="12"/>
      <c r="FT5" s="12"/>
      <c r="FU5" s="12"/>
      <c r="FV5" s="12"/>
      <c r="FW5" s="12"/>
      <c r="FX5" s="12"/>
      <c r="FY5" s="12"/>
      <c r="FZ5" s="12"/>
      <c r="GA5" s="12"/>
      <c r="GB5" s="12"/>
      <c r="GC5" s="12"/>
      <c r="GD5" s="12"/>
      <c r="GE5" s="12"/>
      <c r="GF5" s="12"/>
      <c r="GG5" s="12"/>
      <c r="GH5" s="12"/>
      <c r="GI5" s="12"/>
      <c r="GJ5" s="12"/>
      <c r="GK5" s="12"/>
      <c r="GL5" s="12"/>
      <c r="GM5" s="12"/>
      <c r="GN5" s="12"/>
      <c r="GO5" s="12"/>
      <c r="GP5" s="12"/>
      <c r="GQ5" s="12"/>
      <c r="GR5" s="12"/>
      <c r="GS5" s="12"/>
      <c r="GT5" s="12"/>
      <c r="GU5" s="12"/>
      <c r="GV5" s="12"/>
      <c r="GW5" s="12"/>
      <c r="GX5" s="12"/>
      <c r="GY5" s="12"/>
      <c r="GZ5" s="12"/>
      <c r="HA5" s="12"/>
      <c r="HB5" s="12"/>
      <c r="HC5" s="12"/>
      <c r="HD5" s="12"/>
      <c r="HE5" s="12"/>
      <c r="HF5" s="12"/>
      <c r="HG5" s="12"/>
      <c r="HH5" s="12"/>
      <c r="HI5" s="12"/>
      <c r="HJ5" s="12"/>
      <c r="HK5" s="12"/>
      <c r="HL5" s="12"/>
      <c r="HM5" s="12"/>
      <c r="HN5" s="12"/>
      <c r="HO5" s="12"/>
      <c r="HP5" s="12"/>
      <c r="HQ5" s="12"/>
      <c r="HR5" s="12"/>
      <c r="HS5" s="12"/>
      <c r="HT5" s="12"/>
      <c r="HU5" s="12"/>
      <c r="HV5" s="12"/>
      <c r="HW5" s="12"/>
      <c r="HX5" s="12"/>
      <c r="HY5" s="12"/>
      <c r="HZ5" s="12"/>
      <c r="IA5" s="12"/>
      <c r="IB5" s="12"/>
      <c r="IC5" s="12"/>
      <c r="ID5" s="12"/>
      <c r="IE5" s="12"/>
      <c r="IF5" s="12"/>
      <c r="IG5" s="12"/>
      <c r="IH5" s="12"/>
      <c r="II5" s="12"/>
      <c r="IJ5" s="12"/>
      <c r="IK5" s="12"/>
      <c r="IL5" s="12"/>
      <c r="IM5" s="12"/>
      <c r="IN5" s="12"/>
      <c r="IO5" s="12"/>
      <c r="IP5" s="12"/>
      <c r="IQ5" s="12"/>
      <c r="IR5" s="12"/>
      <c r="IS5" s="12"/>
      <c r="IT5" s="12"/>
      <c r="IU5" s="12"/>
      <c r="IV5" s="12"/>
      <c r="IW5" s="12"/>
      <c r="IX5" s="12"/>
      <c r="IY5" s="12"/>
      <c r="IZ5" s="12"/>
      <c r="JA5" s="12"/>
      <c r="JB5" s="12"/>
      <c r="JC5" s="12"/>
      <c r="JD5" s="12"/>
      <c r="JE5" s="12"/>
      <c r="JF5" s="12"/>
      <c r="JG5" s="12"/>
      <c r="JH5" s="12"/>
      <c r="JI5" s="12"/>
      <c r="JJ5" s="12"/>
      <c r="JK5" s="12"/>
      <c r="JL5" s="12"/>
      <c r="JM5" s="12"/>
      <c r="JN5" s="12"/>
      <c r="JO5" s="12"/>
      <c r="JP5" s="12"/>
      <c r="JQ5" s="12"/>
      <c r="JR5" s="12"/>
      <c r="JS5" s="12"/>
      <c r="JT5" s="12"/>
      <c r="JU5" s="12"/>
      <c r="JV5" s="12"/>
      <c r="JW5" s="12"/>
      <c r="JX5" s="12"/>
      <c r="JY5" s="12"/>
      <c r="JZ5" s="12"/>
      <c r="KA5" s="12"/>
      <c r="KB5" s="12"/>
      <c r="KC5" s="12"/>
      <c r="KD5" s="12"/>
      <c r="KE5" s="12"/>
      <c r="KF5" s="12"/>
      <c r="KG5" s="12"/>
      <c r="KH5" s="12"/>
      <c r="KI5" s="12"/>
      <c r="KJ5" s="12"/>
      <c r="KK5" s="12"/>
      <c r="KL5" s="12"/>
      <c r="KM5" s="12"/>
      <c r="KN5" s="12"/>
      <c r="KO5" s="12"/>
      <c r="KP5" s="12"/>
      <c r="KQ5" s="12"/>
      <c r="KR5" s="12"/>
      <c r="KS5" s="12"/>
      <c r="KT5" s="12"/>
      <c r="KU5" s="12"/>
      <c r="KV5" s="12"/>
      <c r="KW5" s="12"/>
      <c r="KX5" s="12"/>
      <c r="KY5" s="12"/>
      <c r="KZ5" s="12"/>
      <c r="LA5" s="12"/>
      <c r="LB5" s="12"/>
      <c r="LC5" s="12"/>
      <c r="LD5" s="12"/>
      <c r="LE5" s="12"/>
      <c r="LF5" s="12"/>
      <c r="LG5" s="12"/>
      <c r="LH5" s="12"/>
      <c r="LI5" s="12"/>
      <c r="LJ5" s="12"/>
      <c r="LK5" s="12"/>
      <c r="LL5" s="12"/>
      <c r="LM5" s="12"/>
      <c r="LN5" s="12"/>
      <c r="LO5" s="12"/>
      <c r="LP5" s="12"/>
      <c r="LQ5" s="12"/>
      <c r="LR5" s="12"/>
      <c r="LS5" s="12"/>
      <c r="LT5" s="12"/>
      <c r="LU5" s="12"/>
      <c r="LV5" s="12"/>
      <c r="LW5" s="12"/>
      <c r="LX5" s="12"/>
      <c r="LY5" s="12"/>
      <c r="LZ5" s="12"/>
      <c r="MA5" s="12"/>
      <c r="MB5" s="12"/>
      <c r="MC5" s="12"/>
      <c r="MD5" s="12"/>
      <c r="ME5" s="12"/>
      <c r="MF5" s="12"/>
      <c r="MG5" s="12"/>
      <c r="MH5" s="12"/>
      <c r="MI5" s="12"/>
      <c r="MJ5" s="12"/>
      <c r="MK5" s="12"/>
      <c r="ML5" s="12"/>
      <c r="MM5" s="12"/>
      <c r="MN5" s="12"/>
      <c r="MO5" s="12"/>
      <c r="MP5" s="12"/>
      <c r="MQ5" s="12"/>
      <c r="MR5" s="12"/>
      <c r="MS5" s="12"/>
      <c r="MT5" s="12"/>
      <c r="MU5" s="12"/>
      <c r="MV5" s="12"/>
      <c r="MW5" s="12"/>
      <c r="MX5" s="12"/>
      <c r="MY5" s="12"/>
      <c r="MZ5" s="12"/>
      <c r="NA5" s="12"/>
      <c r="NB5" s="12"/>
      <c r="NC5" s="12"/>
      <c r="ND5" s="12"/>
      <c r="NE5" s="12"/>
      <c r="NF5" s="12"/>
      <c r="NG5" s="12"/>
      <c r="NH5" s="12"/>
      <c r="NI5" s="12"/>
      <c r="NJ5" s="12"/>
      <c r="NK5" s="12"/>
      <c r="NL5" s="12"/>
      <c r="NM5" s="12"/>
      <c r="NN5" s="12"/>
      <c r="NO5" s="12"/>
      <c r="NP5" s="12"/>
      <c r="NQ5" s="12"/>
      <c r="NR5" s="12"/>
      <c r="NS5" s="12"/>
      <c r="NT5" s="12"/>
      <c r="NU5" s="12"/>
      <c r="NV5" s="12"/>
      <c r="NW5" s="12"/>
      <c r="NX5" s="12"/>
      <c r="NY5" s="12"/>
      <c r="NZ5" s="12"/>
      <c r="OA5" s="12"/>
      <c r="OB5" s="12"/>
      <c r="OC5" s="12"/>
      <c r="OD5" s="12"/>
      <c r="OE5" s="12"/>
      <c r="OF5" s="12"/>
      <c r="OG5" s="12"/>
      <c r="OH5" s="12"/>
      <c r="OI5" s="12"/>
      <c r="OJ5" s="12"/>
      <c r="OK5" s="12"/>
      <c r="OL5" s="12"/>
      <c r="OM5" s="12"/>
      <c r="ON5" s="12"/>
      <c r="OO5" s="12"/>
      <c r="OP5" s="12"/>
      <c r="OQ5" s="12"/>
      <c r="OR5" s="12"/>
      <c r="OS5" s="12"/>
      <c r="OT5" s="12"/>
      <c r="OU5" s="12"/>
      <c r="OV5" s="12"/>
      <c r="OW5" s="12"/>
      <c r="OX5" s="12"/>
      <c r="OY5" s="12"/>
      <c r="OZ5" s="12"/>
      <c r="PA5" s="12"/>
      <c r="PB5" s="12"/>
      <c r="PC5" s="12"/>
      <c r="PD5" s="12"/>
      <c r="PE5" s="12"/>
      <c r="PF5" s="12"/>
      <c r="PG5" s="12"/>
      <c r="PH5" s="12"/>
      <c r="PI5" s="12"/>
      <c r="PJ5" s="12"/>
      <c r="PK5" s="12"/>
      <c r="PL5" s="12"/>
      <c r="PM5" s="12"/>
      <c r="PN5" s="12"/>
      <c r="PO5" s="12"/>
      <c r="PP5" s="12"/>
      <c r="PQ5" s="12"/>
      <c r="PR5" s="12"/>
      <c r="PS5" s="12"/>
      <c r="PT5" s="12"/>
      <c r="PU5" s="12"/>
      <c r="PV5" s="12"/>
      <c r="PW5" s="12"/>
      <c r="PX5" s="12"/>
      <c r="PY5" s="12"/>
      <c r="PZ5" s="12"/>
      <c r="QA5" s="12"/>
      <c r="QB5" s="12"/>
      <c r="QC5" s="12"/>
      <c r="QD5" s="12"/>
      <c r="QE5" s="12"/>
      <c r="QF5" s="12"/>
      <c r="QG5" s="12"/>
      <c r="QH5" s="12"/>
      <c r="QI5" s="12"/>
      <c r="QJ5" s="12"/>
      <c r="QK5" s="12"/>
      <c r="QL5" s="12"/>
      <c r="QM5" s="12"/>
      <c r="QN5" s="12"/>
      <c r="QO5" s="12"/>
      <c r="QP5" s="12"/>
      <c r="QQ5" s="12"/>
      <c r="QR5" s="12"/>
      <c r="QS5" s="12"/>
      <c r="QT5" s="12"/>
      <c r="QU5" s="12"/>
      <c r="QV5" s="12"/>
      <c r="QW5" s="12"/>
      <c r="QX5" s="12"/>
      <c r="QY5" s="12"/>
      <c r="QZ5" s="12"/>
      <c r="RA5" s="12"/>
      <c r="RB5" s="12"/>
      <c r="RC5" s="12"/>
      <c r="RD5" s="12"/>
      <c r="RE5" s="12"/>
      <c r="RF5" s="12"/>
      <c r="RG5" s="12"/>
      <c r="RH5" s="12"/>
      <c r="RI5" s="12"/>
      <c r="RJ5" s="12"/>
      <c r="RK5" s="12"/>
      <c r="RL5" s="12"/>
      <c r="RM5" s="12"/>
      <c r="RN5" s="12"/>
      <c r="RO5" s="12"/>
      <c r="RP5" s="12"/>
      <c r="RQ5" s="12"/>
      <c r="RR5" s="12"/>
      <c r="RS5" s="12"/>
      <c r="RT5" s="12"/>
      <c r="RU5" s="12"/>
      <c r="RV5" s="12"/>
      <c r="RW5" s="12"/>
      <c r="RX5" s="12"/>
      <c r="RY5" s="12"/>
      <c r="RZ5" s="12"/>
      <c r="SA5" s="12"/>
      <c r="SB5" s="12"/>
      <c r="SC5" s="12"/>
      <c r="SD5" s="12"/>
      <c r="SE5" s="12"/>
      <c r="SF5" s="12"/>
      <c r="SG5" s="12"/>
      <c r="SH5" s="12"/>
      <c r="SI5" s="12"/>
      <c r="SJ5" s="12"/>
      <c r="SK5" s="12"/>
      <c r="SL5" s="12"/>
      <c r="SM5" s="12"/>
      <c r="SN5" s="12"/>
      <c r="SO5" s="12"/>
      <c r="SP5" s="12"/>
      <c r="SQ5" s="12"/>
      <c r="SR5" s="12"/>
      <c r="SS5" s="12"/>
      <c r="ST5" s="12"/>
      <c r="SU5" s="12"/>
      <c r="SV5" s="12"/>
      <c r="SW5" s="12"/>
      <c r="SX5" s="12"/>
      <c r="SY5" s="12"/>
      <c r="SZ5" s="12"/>
      <c r="TA5" s="12"/>
      <c r="TB5" s="12"/>
      <c r="TC5" s="12"/>
      <c r="TD5" s="12"/>
      <c r="TE5" s="12"/>
      <c r="TF5" s="12"/>
      <c r="TG5" s="12"/>
      <c r="TH5" s="12"/>
      <c r="TI5" s="12"/>
      <c r="TJ5" s="12"/>
      <c r="TK5" s="12"/>
      <c r="TL5" s="12"/>
      <c r="TM5" s="12"/>
      <c r="TN5" s="12"/>
      <c r="TO5" s="12"/>
      <c r="TP5" s="12"/>
      <c r="TQ5" s="12"/>
      <c r="TR5" s="12"/>
      <c r="TS5" s="12"/>
      <c r="TT5" s="12"/>
      <c r="TU5" s="12"/>
      <c r="TV5" s="12"/>
      <c r="TW5" s="12"/>
      <c r="TX5" s="12"/>
      <c r="TY5" s="12"/>
      <c r="TZ5" s="12"/>
      <c r="UA5" s="12"/>
      <c r="UB5" s="12"/>
      <c r="UC5" s="12"/>
      <c r="UD5" s="12"/>
      <c r="UE5" s="12"/>
      <c r="UF5" s="12"/>
      <c r="UG5" s="12"/>
      <c r="UH5" s="12"/>
      <c r="UI5" s="12"/>
      <c r="UJ5" s="12"/>
      <c r="UK5" s="12"/>
      <c r="UL5" s="12"/>
      <c r="UM5" s="12"/>
      <c r="UN5" s="12"/>
      <c r="UO5" s="12"/>
      <c r="UP5" s="12"/>
      <c r="UQ5" s="12"/>
      <c r="UR5" s="12"/>
      <c r="US5" s="12"/>
      <c r="UT5" s="12"/>
      <c r="UU5" s="12"/>
      <c r="UV5" s="12"/>
      <c r="UW5" s="12"/>
      <c r="UX5" s="12"/>
      <c r="UY5" s="12"/>
      <c r="UZ5" s="12"/>
      <c r="VA5" s="12"/>
      <c r="VB5" s="12"/>
      <c r="VC5" s="12"/>
      <c r="VD5" s="12"/>
      <c r="VE5" s="12"/>
      <c r="VF5" s="12"/>
      <c r="VG5" s="12"/>
      <c r="VH5" s="12"/>
      <c r="VI5" s="12"/>
      <c r="VJ5" s="12"/>
      <c r="VK5" s="12"/>
      <c r="VL5" s="12"/>
      <c r="VM5" s="12"/>
      <c r="VN5" s="12"/>
      <c r="VO5" s="12"/>
      <c r="VP5" s="12"/>
      <c r="VQ5" s="12"/>
      <c r="VR5" s="12"/>
      <c r="VS5" s="12"/>
      <c r="VT5" s="12"/>
      <c r="VU5" s="12"/>
      <c r="VV5" s="12"/>
      <c r="VW5" s="12"/>
      <c r="VX5" s="12"/>
      <c r="VY5" s="12"/>
      <c r="VZ5" s="12"/>
      <c r="WA5" s="12"/>
      <c r="WB5" s="12"/>
      <c r="WC5" s="12"/>
      <c r="WD5" s="12"/>
      <c r="WE5" s="12"/>
      <c r="WF5" s="12"/>
      <c r="WG5" s="12"/>
      <c r="WH5" s="12"/>
      <c r="WI5" s="12"/>
      <c r="WJ5" s="12"/>
      <c r="WK5" s="12"/>
      <c r="WL5" s="12"/>
      <c r="WM5" s="12"/>
      <c r="WN5" s="12"/>
      <c r="WO5" s="12"/>
      <c r="WP5" s="12"/>
      <c r="WQ5" s="12"/>
      <c r="WR5" s="12"/>
      <c r="WS5" s="12"/>
      <c r="WT5" s="12"/>
      <c r="WU5" s="12"/>
      <c r="WV5" s="12"/>
      <c r="WW5" s="12"/>
      <c r="WX5" s="12"/>
      <c r="WY5" s="12"/>
      <c r="WZ5" s="12"/>
      <c r="XA5" s="12"/>
      <c r="XB5" s="12"/>
      <c r="XC5" s="12"/>
      <c r="XD5" s="12"/>
      <c r="XE5" s="12"/>
      <c r="XF5" s="12"/>
      <c r="XG5" s="12"/>
      <c r="XH5" s="12"/>
      <c r="XI5" s="12"/>
      <c r="XJ5" s="12"/>
      <c r="XK5" s="12"/>
      <c r="XL5" s="12"/>
      <c r="XM5" s="12"/>
      <c r="XN5" s="12"/>
      <c r="XO5" s="12"/>
      <c r="XP5" s="12"/>
      <c r="XQ5" s="12"/>
      <c r="XR5" s="12"/>
      <c r="XS5" s="12"/>
      <c r="XT5" s="12"/>
      <c r="XU5" s="12"/>
      <c r="XV5" s="12"/>
      <c r="XW5" s="12"/>
      <c r="XX5" s="12"/>
      <c r="XY5" s="12"/>
      <c r="XZ5" s="12"/>
      <c r="YA5" s="12"/>
      <c r="YB5" s="12"/>
      <c r="YC5" s="12"/>
      <c r="YD5" s="12"/>
      <c r="YE5" s="12"/>
      <c r="YF5" s="12"/>
      <c r="YG5" s="12"/>
      <c r="YH5" s="12"/>
      <c r="YI5" s="12"/>
      <c r="YJ5" s="12"/>
      <c r="YK5" s="12"/>
      <c r="YL5" s="12"/>
      <c r="YM5" s="12"/>
      <c r="YN5" s="12"/>
      <c r="YO5" s="12"/>
      <c r="YP5" s="12"/>
      <c r="YQ5" s="12"/>
      <c r="YR5" s="12"/>
      <c r="YS5" s="12"/>
      <c r="YT5" s="12"/>
      <c r="YU5" s="12"/>
      <c r="YV5" s="12"/>
      <c r="YW5" s="12"/>
      <c r="YX5" s="12"/>
      <c r="YY5" s="12"/>
      <c r="YZ5" s="12"/>
      <c r="ZA5" s="12"/>
      <c r="ZB5" s="12"/>
      <c r="ZC5" s="12"/>
      <c r="ZD5" s="12"/>
      <c r="ZE5" s="12"/>
      <c r="ZF5" s="12"/>
      <c r="ZG5" s="12"/>
      <c r="ZH5" s="12"/>
      <c r="ZI5" s="12"/>
      <c r="ZJ5" s="12"/>
      <c r="ZK5" s="12"/>
      <c r="ZL5" s="12"/>
      <c r="ZM5" s="12"/>
      <c r="ZN5" s="12"/>
      <c r="ZO5" s="12"/>
      <c r="ZP5" s="12"/>
      <c r="ZQ5" s="12"/>
      <c r="ZR5" s="12"/>
      <c r="ZS5" s="12"/>
      <c r="ZT5" s="12"/>
      <c r="ZU5" s="12"/>
      <c r="ZV5" s="12"/>
      <c r="ZW5" s="12"/>
      <c r="ZX5" s="12"/>
      <c r="ZY5" s="12"/>
      <c r="ZZ5" s="12"/>
      <c r="AAA5" s="12"/>
      <c r="AAB5" s="12"/>
      <c r="AAC5" s="12"/>
      <c r="AAD5" s="12"/>
      <c r="AAE5" s="12"/>
      <c r="AAF5" s="12"/>
      <c r="AAG5" s="12"/>
      <c r="AAH5" s="12"/>
      <c r="AAI5" s="12"/>
      <c r="AAJ5" s="12"/>
      <c r="AAK5" s="12"/>
      <c r="AAL5" s="12"/>
      <c r="AAM5" s="12"/>
      <c r="AAN5" s="12"/>
      <c r="AAO5" s="12"/>
      <c r="AAP5" s="12"/>
      <c r="AAQ5" s="12"/>
      <c r="AAR5" s="12"/>
      <c r="AAS5" s="12"/>
      <c r="AAT5" s="12"/>
      <c r="AAU5" s="12"/>
      <c r="AAV5" s="12"/>
      <c r="AAW5" s="12"/>
      <c r="AAX5" s="12"/>
      <c r="AAY5" s="12"/>
      <c r="AAZ5" s="12"/>
      <c r="ABA5" s="12"/>
      <c r="ABB5" s="12"/>
      <c r="ABC5" s="12"/>
      <c r="ABD5" s="12"/>
      <c r="ABE5" s="12"/>
      <c r="ABF5" s="12"/>
      <c r="ABG5" s="12"/>
      <c r="ABH5" s="12"/>
      <c r="ABI5" s="12"/>
      <c r="ABJ5" s="12"/>
      <c r="ABK5" s="12"/>
      <c r="ABL5" s="12"/>
      <c r="ABM5" s="12"/>
      <c r="ABN5" s="12"/>
      <c r="ABO5" s="12"/>
      <c r="ABP5" s="12"/>
      <c r="ABQ5" s="12"/>
      <c r="ABR5" s="12"/>
      <c r="ABS5" s="12"/>
      <c r="ABT5" s="12"/>
      <c r="ABU5" s="12"/>
      <c r="ABV5" s="12"/>
      <c r="ABW5" s="12"/>
      <c r="ABX5" s="12"/>
      <c r="ABY5" s="12"/>
      <c r="ABZ5" s="12"/>
      <c r="ACA5" s="12"/>
      <c r="ACB5" s="12"/>
      <c r="ACC5" s="12"/>
      <c r="ACD5" s="12"/>
      <c r="ACE5" s="12"/>
      <c r="ACF5" s="12"/>
      <c r="ACG5" s="12"/>
      <c r="ACH5" s="12"/>
      <c r="ACI5" s="12"/>
      <c r="ACJ5" s="12"/>
      <c r="ACK5" s="12"/>
      <c r="ACL5" s="12"/>
      <c r="ACM5" s="12"/>
      <c r="ACN5" s="12"/>
      <c r="ACO5" s="12"/>
      <c r="ACP5" s="12"/>
      <c r="ACQ5" s="12"/>
      <c r="ACR5" s="12"/>
      <c r="ACS5" s="12"/>
      <c r="ACT5" s="12"/>
      <c r="ACU5" s="12"/>
      <c r="ACV5" s="12"/>
      <c r="ACW5" s="12"/>
      <c r="ACX5" s="12"/>
      <c r="ACY5" s="12"/>
      <c r="ACZ5" s="12"/>
      <c r="ADA5" s="12"/>
      <c r="ADB5" s="12"/>
      <c r="ADC5" s="12"/>
      <c r="ADD5" s="12"/>
      <c r="ADE5" s="12"/>
      <c r="ADF5" s="12"/>
      <c r="ADG5" s="12"/>
      <c r="ADH5" s="12"/>
      <c r="ADI5" s="12"/>
      <c r="ADJ5" s="12"/>
      <c r="ADK5" s="12"/>
      <c r="ADL5" s="12"/>
      <c r="ADM5" s="12"/>
      <c r="ADN5" s="12"/>
      <c r="ADO5" s="12"/>
      <c r="ADP5" s="12"/>
      <c r="ADQ5" s="12"/>
      <c r="ADR5" s="12"/>
      <c r="ADS5" s="12"/>
      <c r="ADT5" s="12"/>
      <c r="ADU5" s="12"/>
      <c r="ADV5" s="12"/>
      <c r="ADW5" s="12"/>
      <c r="ADX5" s="12"/>
      <c r="ADY5" s="12"/>
      <c r="ADZ5" s="12"/>
      <c r="AEA5" s="12"/>
      <c r="AEB5" s="12"/>
      <c r="AEC5" s="12"/>
      <c r="AED5" s="12"/>
      <c r="AEE5" s="12"/>
      <c r="AEF5" s="12"/>
      <c r="AEG5" s="12"/>
      <c r="AEH5" s="12"/>
      <c r="AEI5" s="12"/>
      <c r="AEJ5" s="12"/>
      <c r="AEK5" s="12"/>
      <c r="AEL5" s="12"/>
      <c r="AEM5" s="12"/>
      <c r="AEN5" s="12"/>
      <c r="AEO5" s="12"/>
      <c r="AEP5" s="12"/>
      <c r="AEQ5" s="12"/>
      <c r="AER5" s="12"/>
      <c r="AES5" s="12"/>
      <c r="AET5" s="12"/>
      <c r="AEU5" s="12"/>
      <c r="AEV5" s="12"/>
      <c r="AEW5" s="12"/>
      <c r="AEX5" s="12"/>
      <c r="AEY5" s="12"/>
      <c r="AEZ5" s="12"/>
      <c r="AFA5" s="12"/>
      <c r="AFB5" s="12"/>
      <c r="AFC5" s="12"/>
      <c r="AFD5" s="12"/>
      <c r="AFE5" s="12"/>
      <c r="AFF5" s="12"/>
      <c r="AFG5" s="12"/>
      <c r="AFH5" s="12"/>
      <c r="AFI5" s="12"/>
      <c r="AFJ5" s="12"/>
      <c r="AFK5" s="12"/>
      <c r="AFL5" s="12"/>
      <c r="AFM5" s="12"/>
      <c r="AFN5" s="12"/>
      <c r="AFO5" s="12"/>
      <c r="AFP5" s="12"/>
      <c r="AFQ5" s="12"/>
      <c r="AFR5" s="12"/>
      <c r="AFS5" s="12"/>
      <c r="AFT5" s="12"/>
      <c r="AFU5" s="12"/>
      <c r="AFV5" s="12"/>
      <c r="AFW5" s="12"/>
      <c r="AFX5" s="12"/>
      <c r="AFY5" s="12"/>
      <c r="AFZ5" s="12"/>
      <c r="AGA5" s="12"/>
      <c r="AGB5" s="12"/>
      <c r="AGC5" s="12"/>
      <c r="AGD5" s="12"/>
      <c r="AGE5" s="12"/>
      <c r="AGF5" s="12"/>
      <c r="AGG5" s="12"/>
      <c r="AGH5" s="12"/>
      <c r="AGI5" s="12"/>
      <c r="AGJ5" s="12"/>
      <c r="AGK5" s="12"/>
      <c r="AGL5" s="12"/>
      <c r="AGM5" s="12"/>
      <c r="AGN5" s="12"/>
      <c r="AGO5" s="12"/>
      <c r="AGP5" s="12"/>
      <c r="AGQ5" s="12"/>
      <c r="AGR5" s="12"/>
      <c r="AGS5" s="12"/>
      <c r="AGT5" s="12"/>
      <c r="AGU5" s="12"/>
      <c r="AGV5" s="12"/>
      <c r="AGW5" s="12"/>
      <c r="AGX5" s="12"/>
      <c r="AGY5" s="12"/>
      <c r="AGZ5" s="12"/>
      <c r="AHA5" s="12"/>
      <c r="AHB5" s="12"/>
      <c r="AHC5" s="12"/>
      <c r="AHD5" s="12"/>
      <c r="AHE5" s="12"/>
      <c r="AHF5" s="12"/>
      <c r="AHG5" s="12"/>
      <c r="AHH5" s="12"/>
      <c r="AHI5" s="12"/>
      <c r="AHJ5" s="12"/>
      <c r="AHK5" s="12"/>
      <c r="AHL5" s="12"/>
      <c r="AHM5" s="12"/>
      <c r="AHN5" s="12"/>
      <c r="AHO5" s="12"/>
      <c r="AHP5" s="12"/>
      <c r="AHQ5" s="12"/>
      <c r="AHR5" s="12"/>
      <c r="AHS5" s="12"/>
      <c r="AHT5" s="12"/>
      <c r="AHU5" s="12"/>
      <c r="AHV5" s="12"/>
      <c r="AHW5" s="12"/>
      <c r="AHX5" s="12"/>
      <c r="AHY5" s="12"/>
      <c r="AHZ5" s="12"/>
      <c r="AIA5" s="12"/>
      <c r="AIB5" s="12"/>
      <c r="AIC5" s="12"/>
      <c r="AID5" s="12"/>
      <c r="AIE5" s="12"/>
      <c r="AIF5" s="12"/>
      <c r="AIG5" s="12"/>
      <c r="AIH5" s="12"/>
      <c r="AII5" s="12"/>
      <c r="AIJ5" s="12"/>
      <c r="AIK5" s="12"/>
      <c r="AIL5" s="12"/>
      <c r="AIM5" s="12"/>
      <c r="AIN5" s="12"/>
      <c r="AIO5" s="12"/>
      <c r="AIP5" s="12"/>
      <c r="AIQ5" s="12"/>
      <c r="AIR5" s="12"/>
      <c r="AIS5" s="12"/>
      <c r="AIT5" s="12"/>
      <c r="AIU5" s="12"/>
      <c r="AIV5" s="12"/>
      <c r="AIW5" s="12"/>
      <c r="AIX5" s="12"/>
      <c r="AIY5" s="12"/>
      <c r="AIZ5" s="12"/>
      <c r="AJA5" s="12"/>
      <c r="AJB5" s="12"/>
      <c r="AJC5" s="12"/>
      <c r="AJD5" s="12"/>
      <c r="AJE5" s="12"/>
      <c r="AJF5" s="12"/>
      <c r="AJG5" s="12"/>
      <c r="AJH5" s="12"/>
      <c r="AJI5" s="12"/>
      <c r="AJJ5" s="12"/>
      <c r="AJK5" s="12"/>
      <c r="AJL5" s="12"/>
      <c r="AJM5" s="12"/>
      <c r="AJN5" s="12"/>
      <c r="AJO5" s="12"/>
      <c r="AJP5" s="12"/>
      <c r="AJQ5" s="12"/>
      <c r="AJR5" s="12"/>
      <c r="AJS5" s="12"/>
      <c r="AJT5" s="12"/>
      <c r="AJU5" s="12"/>
      <c r="AJV5" s="12"/>
      <c r="AJW5" s="12"/>
      <c r="AJX5" s="12"/>
      <c r="AJY5" s="12"/>
      <c r="AJZ5" s="12"/>
      <c r="AKA5" s="12"/>
      <c r="AKB5" s="12"/>
      <c r="AKC5" s="12"/>
      <c r="AKD5" s="12"/>
      <c r="AKE5" s="12"/>
      <c r="AKF5" s="12"/>
      <c r="AKG5" s="12"/>
      <c r="AKH5" s="12"/>
      <c r="AKI5" s="12"/>
      <c r="AKJ5" s="12"/>
      <c r="AKK5" s="12"/>
      <c r="AKL5" s="12"/>
      <c r="AKM5" s="12"/>
      <c r="AKN5" s="12"/>
      <c r="AKO5" s="12"/>
      <c r="AKP5" s="12"/>
      <c r="AKQ5" s="12"/>
      <c r="AKR5" s="12"/>
      <c r="AKS5" s="12"/>
      <c r="AKT5" s="12"/>
      <c r="AKU5" s="12"/>
      <c r="AKV5" s="12"/>
      <c r="AKW5" s="12"/>
      <c r="AKX5" s="12"/>
      <c r="AKY5" s="12"/>
      <c r="AKZ5" s="12"/>
      <c r="ALA5" s="12"/>
      <c r="ALB5" s="12"/>
      <c r="ALC5" s="12"/>
      <c r="ALD5" s="12"/>
      <c r="ALE5" s="12"/>
      <c r="ALF5" s="12"/>
      <c r="ALG5" s="12"/>
      <c r="ALH5" s="12"/>
      <c r="ALI5" s="12"/>
      <c r="ALJ5" s="12"/>
      <c r="ALK5" s="12"/>
      <c r="ALL5" s="12"/>
      <c r="ALM5" s="12"/>
      <c r="ALN5" s="12"/>
      <c r="ALO5" s="12"/>
      <c r="ALP5" s="12"/>
      <c r="ALQ5" s="12"/>
      <c r="ALR5" s="12"/>
      <c r="ALS5" s="12"/>
      <c r="ALT5" s="12"/>
      <c r="ALU5" s="12"/>
      <c r="ALV5" s="12"/>
      <c r="ALW5" s="12"/>
      <c r="ALX5" s="12"/>
      <c r="ALY5" s="12"/>
      <c r="ALZ5" s="12"/>
      <c r="AMA5" s="12"/>
      <c r="AMB5" s="12"/>
      <c r="AMC5" s="12"/>
      <c r="AMD5" s="12"/>
      <c r="AME5" s="12"/>
      <c r="AMF5" s="12"/>
      <c r="AMG5" s="12"/>
      <c r="AMH5" s="12"/>
      <c r="AMI5" s="12"/>
      <c r="AMJ5" s="12"/>
      <c r="AMK5" s="12"/>
      <c r="AML5" s="12"/>
      <c r="AMM5" s="12"/>
      <c r="AMN5" s="12"/>
      <c r="AMO5" s="12"/>
      <c r="AMP5" s="12"/>
      <c r="AMQ5" s="12"/>
      <c r="AMR5" s="12"/>
      <c r="AMS5" s="12"/>
      <c r="AMT5" s="12"/>
      <c r="AMU5" s="12"/>
      <c r="AMV5" s="12"/>
      <c r="AMW5" s="12"/>
      <c r="AMX5" s="12"/>
      <c r="AMY5" s="12"/>
      <c r="AMZ5" s="12"/>
      <c r="ANA5" s="12"/>
      <c r="ANB5" s="12"/>
      <c r="ANC5" s="12"/>
      <c r="AND5" s="12"/>
      <c r="ANE5" s="12"/>
      <c r="ANF5" s="12"/>
      <c r="ANG5" s="12"/>
      <c r="ANH5" s="12"/>
      <c r="ANI5" s="12"/>
      <c r="ANJ5" s="12"/>
      <c r="ANK5" s="12"/>
      <c r="ANL5" s="12"/>
      <c r="ANM5" s="12"/>
      <c r="ANN5" s="12"/>
      <c r="ANO5" s="12"/>
      <c r="ANP5" s="12"/>
      <c r="ANQ5" s="12"/>
      <c r="ANR5" s="12"/>
      <c r="ANS5" s="12"/>
      <c r="ANT5" s="12"/>
      <c r="ANU5" s="12"/>
      <c r="ANV5" s="12"/>
      <c r="ANW5" s="12"/>
      <c r="ANX5" s="12"/>
      <c r="ANY5" s="12"/>
      <c r="ANZ5" s="12"/>
      <c r="AOA5" s="12"/>
      <c r="AOB5" s="12"/>
      <c r="AOC5" s="12"/>
      <c r="AOD5" s="12"/>
      <c r="AOE5" s="12"/>
      <c r="AOF5" s="12"/>
      <c r="AOG5" s="12"/>
      <c r="AOH5" s="12"/>
      <c r="AOI5" s="12"/>
      <c r="AOJ5" s="12"/>
      <c r="AOK5" s="12"/>
      <c r="AOL5" s="12"/>
      <c r="AOM5" s="12"/>
      <c r="AON5" s="12"/>
      <c r="AOO5" s="12"/>
      <c r="AOP5" s="12"/>
      <c r="AOQ5" s="12"/>
      <c r="AOR5" s="12"/>
      <c r="AOS5" s="12"/>
      <c r="AOT5" s="12"/>
      <c r="AOU5" s="12"/>
      <c r="AOV5" s="12"/>
      <c r="AOW5" s="12"/>
      <c r="AOX5" s="12"/>
      <c r="AOY5" s="12"/>
      <c r="AOZ5" s="12"/>
      <c r="APA5" s="12"/>
      <c r="APB5" s="12"/>
      <c r="APC5" s="12"/>
      <c r="APD5" s="12"/>
      <c r="APE5" s="12"/>
      <c r="APF5" s="12"/>
      <c r="APG5" s="12"/>
      <c r="APH5" s="12"/>
      <c r="API5" s="12"/>
      <c r="APJ5" s="12"/>
      <c r="APK5" s="12"/>
      <c r="APL5" s="12"/>
      <c r="APM5" s="12"/>
      <c r="APN5" s="12"/>
      <c r="APO5" s="12"/>
      <c r="APP5" s="12"/>
      <c r="APQ5" s="12"/>
      <c r="APR5" s="12"/>
      <c r="APS5" s="12"/>
      <c r="APT5" s="12"/>
      <c r="APU5" s="12"/>
      <c r="APV5" s="12"/>
      <c r="APW5" s="12"/>
      <c r="APX5" s="12"/>
      <c r="APY5" s="12"/>
      <c r="APZ5" s="12"/>
      <c r="AQA5" s="12"/>
      <c r="AQB5" s="12"/>
      <c r="AQC5" s="12"/>
      <c r="AQD5" s="12"/>
      <c r="AQE5" s="12"/>
      <c r="AQF5" s="12"/>
      <c r="AQG5" s="12"/>
      <c r="AQH5" s="12"/>
      <c r="AQI5" s="12"/>
      <c r="AQJ5" s="12"/>
      <c r="AQK5" s="12"/>
      <c r="AQL5" s="12"/>
      <c r="AQM5" s="12"/>
      <c r="AQN5" s="12"/>
      <c r="AQO5" s="12"/>
      <c r="AQP5" s="12"/>
      <c r="AQQ5" s="12"/>
      <c r="AQR5" s="12"/>
      <c r="AQS5" s="12"/>
      <c r="AQT5" s="12"/>
      <c r="AQU5" s="12"/>
      <c r="AQV5" s="12"/>
      <c r="AQW5" s="12"/>
      <c r="AQX5" s="12"/>
      <c r="AQY5" s="12"/>
      <c r="AQZ5" s="12"/>
      <c r="ARA5" s="12"/>
      <c r="ARB5" s="12"/>
      <c r="ARC5" s="12"/>
      <c r="ARD5" s="12"/>
      <c r="ARE5" s="12"/>
      <c r="ARF5" s="12"/>
      <c r="ARG5" s="12"/>
      <c r="ARH5" s="12"/>
      <c r="ARI5" s="12"/>
      <c r="ARJ5" s="12"/>
      <c r="ARK5" s="12"/>
      <c r="ARL5" s="12"/>
      <c r="ARM5" s="12"/>
      <c r="ARN5" s="12"/>
      <c r="ARO5" s="12"/>
      <c r="ARP5" s="12"/>
      <c r="ARQ5" s="12"/>
      <c r="ARR5" s="12"/>
      <c r="ARS5" s="12"/>
      <c r="ART5" s="12"/>
      <c r="ARU5" s="12"/>
      <c r="ARV5" s="12"/>
      <c r="ARW5" s="12"/>
      <c r="ARX5" s="12"/>
      <c r="ARY5" s="12"/>
      <c r="ARZ5" s="12"/>
      <c r="ASA5" s="12"/>
      <c r="ASB5" s="12"/>
      <c r="ASC5" s="12"/>
      <c r="ASD5" s="12"/>
      <c r="ASE5" s="12"/>
      <c r="ASF5" s="12"/>
      <c r="ASG5" s="12"/>
      <c r="ASH5" s="12"/>
      <c r="ASI5" s="12"/>
      <c r="ASJ5" s="12"/>
      <c r="ASK5" s="12"/>
      <c r="ASL5" s="12"/>
      <c r="ASM5" s="12"/>
      <c r="ASN5" s="12"/>
      <c r="ASO5" s="12"/>
      <c r="ASP5" s="12"/>
      <c r="ASQ5" s="12"/>
      <c r="ASR5" s="12"/>
      <c r="ASS5" s="12"/>
      <c r="AST5" s="12"/>
      <c r="ASU5" s="12"/>
      <c r="ASV5" s="12"/>
      <c r="ASW5" s="12"/>
      <c r="ASX5" s="12"/>
      <c r="ASY5" s="12"/>
      <c r="ASZ5" s="12"/>
      <c r="ATA5" s="12"/>
      <c r="ATB5" s="12"/>
      <c r="ATC5" s="12"/>
      <c r="ATD5" s="12"/>
      <c r="ATE5" s="12"/>
      <c r="ATF5" s="12"/>
      <c r="ATG5" s="12"/>
      <c r="ATH5" s="12"/>
      <c r="ATI5" s="12"/>
      <c r="ATJ5" s="12"/>
      <c r="ATK5" s="12"/>
      <c r="ATL5" s="12"/>
      <c r="ATM5" s="12"/>
      <c r="ATN5" s="12"/>
      <c r="ATO5" s="12"/>
      <c r="ATP5" s="12"/>
      <c r="ATQ5" s="12"/>
      <c r="ATR5" s="12"/>
      <c r="ATS5" s="12"/>
      <c r="ATT5" s="12"/>
      <c r="ATU5" s="12"/>
      <c r="ATV5" s="12"/>
      <c r="ATW5" s="12"/>
      <c r="ATX5" s="12"/>
      <c r="ATY5" s="12"/>
      <c r="ATZ5" s="12"/>
      <c r="AUA5" s="12"/>
      <c r="AUB5" s="12"/>
      <c r="AUC5" s="12"/>
      <c r="AUD5" s="12"/>
      <c r="AUE5" s="12"/>
      <c r="AUF5" s="12"/>
      <c r="AUG5" s="12"/>
      <c r="AUH5" s="12"/>
      <c r="AUI5" s="12"/>
      <c r="AUJ5" s="12"/>
      <c r="AUK5" s="12"/>
      <c r="AUL5" s="12"/>
      <c r="AUM5" s="12"/>
      <c r="AUN5" s="12"/>
      <c r="AUO5" s="12"/>
      <c r="AUP5" s="12"/>
      <c r="AUQ5" s="12"/>
      <c r="AUR5" s="12"/>
      <c r="AUS5" s="12"/>
      <c r="AUT5" s="12"/>
      <c r="AUU5" s="12"/>
      <c r="AUV5" s="12"/>
      <c r="AUW5" s="12"/>
      <c r="AUX5" s="12"/>
      <c r="AUY5" s="12"/>
      <c r="AUZ5" s="12"/>
      <c r="AVA5" s="12"/>
      <c r="AVB5" s="12"/>
      <c r="AVC5" s="12"/>
      <c r="AVD5" s="12"/>
      <c r="AVE5" s="12"/>
      <c r="AVF5" s="12"/>
      <c r="AVG5" s="12"/>
      <c r="AVH5" s="12"/>
      <c r="AVI5" s="12"/>
      <c r="AVJ5" s="12"/>
      <c r="AVK5" s="12"/>
      <c r="AVL5" s="12"/>
      <c r="AVM5" s="12"/>
      <c r="AVN5" s="12"/>
      <c r="AVO5" s="12"/>
      <c r="AVP5" s="12"/>
      <c r="AVQ5" s="12"/>
      <c r="AVR5" s="12"/>
      <c r="AVS5" s="12"/>
      <c r="AVT5" s="12"/>
      <c r="AVU5" s="12"/>
      <c r="AVV5" s="12"/>
      <c r="AVW5" s="12"/>
      <c r="AVX5" s="12"/>
      <c r="AVY5" s="12"/>
      <c r="AVZ5" s="12"/>
      <c r="AWA5" s="12"/>
      <c r="AWB5" s="12"/>
      <c r="AWC5" s="12"/>
      <c r="AWD5" s="12"/>
      <c r="AWE5" s="12"/>
      <c r="AWF5" s="12"/>
      <c r="AWG5" s="12"/>
      <c r="AWH5" s="12"/>
      <c r="AWI5" s="12"/>
      <c r="AWJ5" s="12"/>
      <c r="AWK5" s="12"/>
      <c r="AWL5" s="12"/>
      <c r="AWM5" s="12"/>
      <c r="AWN5" s="12"/>
      <c r="AWO5" s="12"/>
      <c r="AWP5" s="12"/>
      <c r="AWQ5" s="12"/>
      <c r="AWR5" s="12"/>
      <c r="AWS5" s="12"/>
      <c r="AWT5" s="12"/>
      <c r="AWU5" s="12"/>
      <c r="AWV5" s="12"/>
      <c r="AWW5" s="12"/>
      <c r="AWX5" s="12"/>
      <c r="AWY5" s="12"/>
      <c r="AWZ5" s="12"/>
      <c r="AXA5" s="12"/>
      <c r="AXB5" s="12"/>
      <c r="AXC5" s="12"/>
      <c r="AXD5" s="12"/>
      <c r="AXE5" s="12"/>
      <c r="AXF5" s="12"/>
      <c r="AXG5" s="12"/>
      <c r="AXH5" s="12"/>
      <c r="AXI5" s="12"/>
      <c r="AXJ5" s="12"/>
      <c r="AXK5" s="12"/>
      <c r="AXL5" s="12"/>
      <c r="AXM5" s="12"/>
      <c r="AXN5" s="12"/>
      <c r="AXO5" s="12"/>
      <c r="AXP5" s="12"/>
      <c r="AXQ5" s="12"/>
      <c r="AXR5" s="12"/>
      <c r="AXS5" s="12"/>
      <c r="AXT5" s="12"/>
      <c r="AXU5" s="12"/>
      <c r="AXV5" s="12"/>
      <c r="AXW5" s="12"/>
      <c r="AXX5" s="12"/>
      <c r="AXY5" s="12"/>
      <c r="AXZ5" s="12"/>
      <c r="AYA5" s="12"/>
      <c r="AYB5" s="12"/>
      <c r="AYC5" s="12"/>
      <c r="AYD5" s="12"/>
      <c r="AYE5" s="12"/>
      <c r="AYF5" s="12"/>
      <c r="AYG5" s="12"/>
      <c r="AYH5" s="12"/>
      <c r="AYI5" s="12"/>
      <c r="AYJ5" s="12"/>
      <c r="AYK5" s="12"/>
      <c r="AYL5" s="12"/>
      <c r="AYM5" s="12"/>
      <c r="AYN5" s="12"/>
      <c r="AYO5" s="12"/>
      <c r="AYP5" s="12"/>
      <c r="AYQ5" s="12"/>
      <c r="AYR5" s="12"/>
      <c r="AYS5" s="12"/>
      <c r="AYT5" s="12"/>
      <c r="AYU5" s="12"/>
      <c r="AYV5" s="12"/>
      <c r="AYW5" s="12"/>
      <c r="AYX5" s="12"/>
      <c r="AYY5" s="12"/>
      <c r="AYZ5" s="12"/>
      <c r="AZA5" s="12"/>
      <c r="AZB5" s="12"/>
      <c r="AZC5" s="12"/>
      <c r="AZD5" s="12"/>
      <c r="AZE5" s="12"/>
      <c r="AZF5" s="12"/>
      <c r="AZG5" s="12"/>
      <c r="AZH5" s="12"/>
      <c r="AZI5" s="12"/>
      <c r="AZJ5" s="12"/>
      <c r="AZK5" s="12"/>
      <c r="AZL5" s="12"/>
      <c r="AZM5" s="12"/>
      <c r="AZN5" s="12"/>
      <c r="AZO5" s="12"/>
      <c r="AZP5" s="12"/>
      <c r="AZQ5" s="12"/>
      <c r="AZR5" s="12"/>
      <c r="AZS5" s="12"/>
      <c r="AZT5" s="12"/>
      <c r="AZU5" s="12"/>
      <c r="AZV5" s="12"/>
      <c r="AZW5" s="12"/>
      <c r="AZX5" s="12"/>
      <c r="AZY5" s="12"/>
      <c r="AZZ5" s="12"/>
      <c r="BAA5" s="12"/>
      <c r="BAB5" s="12"/>
      <c r="BAC5" s="12"/>
      <c r="BAD5" s="12"/>
      <c r="BAE5" s="12"/>
      <c r="BAF5" s="12"/>
      <c r="BAG5" s="12"/>
      <c r="BAH5" s="12"/>
      <c r="BAI5" s="12"/>
      <c r="BAJ5" s="12"/>
      <c r="BAK5" s="12"/>
      <c r="BAL5" s="12"/>
      <c r="BAM5" s="12"/>
      <c r="BAN5" s="12"/>
      <c r="BAO5" s="12"/>
      <c r="BAP5" s="12"/>
      <c r="BAQ5" s="12"/>
      <c r="BAR5" s="12"/>
      <c r="BAS5" s="12"/>
      <c r="BAT5" s="12"/>
      <c r="BAU5" s="12"/>
      <c r="BAV5" s="12"/>
      <c r="BAW5" s="12"/>
      <c r="BAX5" s="12"/>
      <c r="BAY5" s="12"/>
      <c r="BAZ5" s="12"/>
      <c r="BBA5" s="12"/>
      <c r="BBB5" s="12"/>
      <c r="BBC5" s="12"/>
      <c r="BBD5" s="12"/>
      <c r="BBE5" s="12"/>
      <c r="BBF5" s="12"/>
      <c r="BBG5" s="12"/>
      <c r="BBH5" s="12"/>
      <c r="BBI5" s="12"/>
      <c r="BBJ5" s="12"/>
      <c r="BBK5" s="12"/>
      <c r="BBL5" s="12"/>
      <c r="BBM5" s="12"/>
      <c r="BBN5" s="12"/>
      <c r="BBO5" s="12"/>
      <c r="BBP5" s="12"/>
      <c r="BBQ5" s="12"/>
      <c r="BBR5" s="12"/>
      <c r="BBS5" s="12"/>
      <c r="BBT5" s="12"/>
      <c r="BBU5" s="12"/>
      <c r="BBV5" s="12"/>
      <c r="BBW5" s="12"/>
      <c r="BBX5" s="12"/>
      <c r="BBY5" s="12"/>
      <c r="BBZ5" s="12"/>
      <c r="BCA5" s="12"/>
      <c r="BCB5" s="12"/>
      <c r="BCC5" s="12"/>
      <c r="BCD5" s="12"/>
      <c r="BCE5" s="12"/>
      <c r="BCF5" s="12"/>
      <c r="BCG5" s="12"/>
      <c r="BCH5" s="12"/>
      <c r="BCI5" s="12"/>
      <c r="BCJ5" s="12"/>
      <c r="BCK5" s="12"/>
      <c r="BCL5" s="12"/>
      <c r="BCM5" s="12"/>
      <c r="BCN5" s="12"/>
      <c r="BCO5" s="12"/>
      <c r="BCP5" s="12"/>
      <c r="BCQ5" s="12"/>
      <c r="BCR5" s="12"/>
      <c r="BCS5" s="12"/>
      <c r="BCT5" s="12"/>
      <c r="BCU5" s="12"/>
      <c r="BCV5" s="12"/>
      <c r="BCW5" s="12"/>
      <c r="BCX5" s="12"/>
      <c r="BCY5" s="12"/>
      <c r="BCZ5" s="12"/>
      <c r="BDA5" s="12"/>
      <c r="BDB5" s="12"/>
      <c r="BDC5" s="12"/>
      <c r="BDD5" s="12"/>
      <c r="BDE5" s="12"/>
      <c r="BDF5" s="12"/>
      <c r="BDG5" s="12"/>
      <c r="BDH5" s="12"/>
      <c r="BDI5" s="12"/>
      <c r="BDJ5" s="12"/>
      <c r="BDK5" s="12"/>
      <c r="BDL5" s="12"/>
      <c r="BDM5" s="12"/>
      <c r="BDN5" s="12"/>
      <c r="BDO5" s="12"/>
      <c r="BDP5" s="12"/>
      <c r="BDQ5" s="12"/>
      <c r="BDR5" s="12"/>
      <c r="BDS5" s="12"/>
      <c r="BDT5" s="12"/>
      <c r="BDU5" s="12"/>
      <c r="BDV5" s="12"/>
      <c r="BDW5" s="12"/>
      <c r="BDX5" s="12"/>
      <c r="BDY5" s="12"/>
      <c r="BDZ5" s="12"/>
      <c r="BEA5" s="12"/>
      <c r="BEB5" s="12"/>
      <c r="BEC5" s="12"/>
      <c r="BED5" s="12"/>
      <c r="BEE5" s="12"/>
      <c r="BEF5" s="12"/>
      <c r="BEG5" s="12"/>
      <c r="BEH5" s="12"/>
      <c r="BEI5" s="12"/>
      <c r="BEJ5" s="12"/>
      <c r="BEK5" s="12"/>
      <c r="BEL5" s="12"/>
      <c r="BEM5" s="12"/>
      <c r="BEN5" s="12"/>
      <c r="BEO5" s="12"/>
      <c r="BEP5" s="12"/>
      <c r="BEQ5" s="12"/>
      <c r="BER5" s="12"/>
      <c r="BES5" s="12"/>
      <c r="BET5" s="12"/>
      <c r="BEU5" s="12"/>
      <c r="BEV5" s="12"/>
      <c r="BEW5" s="12"/>
      <c r="BEX5" s="12"/>
      <c r="BEY5" s="12"/>
      <c r="BEZ5" s="12"/>
      <c r="BFA5" s="12"/>
      <c r="BFB5" s="12"/>
      <c r="BFC5" s="12"/>
      <c r="BFD5" s="12"/>
      <c r="BFE5" s="12"/>
      <c r="BFF5" s="12"/>
      <c r="BFG5" s="12"/>
      <c r="BFH5" s="12"/>
      <c r="BFI5" s="12"/>
      <c r="BFJ5" s="12"/>
      <c r="BFK5" s="12"/>
      <c r="BFL5" s="12"/>
      <c r="BFM5" s="12"/>
      <c r="BFN5" s="12"/>
      <c r="BFO5" s="12"/>
      <c r="BFP5" s="12"/>
      <c r="BFQ5" s="12"/>
      <c r="BFR5" s="12"/>
      <c r="BFS5" s="12"/>
      <c r="BFT5" s="12"/>
      <c r="BFU5" s="12"/>
      <c r="BFV5" s="12"/>
      <c r="BFW5" s="12"/>
      <c r="BFX5" s="12"/>
      <c r="BFY5" s="12"/>
      <c r="BFZ5" s="12"/>
      <c r="BGA5" s="12"/>
      <c r="BGB5" s="12"/>
      <c r="BGC5" s="12"/>
      <c r="BGD5" s="12"/>
      <c r="BGE5" s="12"/>
      <c r="BGF5" s="12"/>
      <c r="BGG5" s="12"/>
      <c r="BGH5" s="12"/>
      <c r="BGI5" s="12"/>
      <c r="BGJ5" s="12"/>
      <c r="BGK5" s="12"/>
      <c r="BGL5" s="12"/>
      <c r="BGM5" s="12"/>
      <c r="BGN5" s="12"/>
      <c r="BGO5" s="12"/>
      <c r="BGP5" s="12"/>
      <c r="BGQ5" s="12"/>
      <c r="BGR5" s="12"/>
      <c r="BGS5" s="12"/>
      <c r="BGT5" s="12"/>
      <c r="BGU5" s="12"/>
      <c r="BGV5" s="12"/>
      <c r="BGW5" s="12"/>
      <c r="BGX5" s="12"/>
      <c r="BGY5" s="12"/>
      <c r="BGZ5" s="12"/>
      <c r="BHA5" s="12"/>
      <c r="BHB5" s="12"/>
      <c r="BHC5" s="12"/>
      <c r="BHD5" s="12"/>
      <c r="BHE5" s="12"/>
      <c r="BHF5" s="12"/>
      <c r="BHG5" s="12"/>
      <c r="BHH5" s="12"/>
      <c r="BHI5" s="12"/>
      <c r="BHJ5" s="12"/>
      <c r="BHK5" s="12"/>
      <c r="BHL5" s="12"/>
      <c r="BHM5" s="12"/>
      <c r="BHN5" s="12"/>
      <c r="BHO5" s="12"/>
      <c r="BHP5" s="12"/>
      <c r="BHQ5" s="12"/>
      <c r="BHR5" s="12"/>
      <c r="BHS5" s="12"/>
      <c r="BHT5" s="12"/>
      <c r="BHU5" s="12"/>
      <c r="BHV5" s="12"/>
      <c r="BHW5" s="12"/>
      <c r="BHX5" s="12"/>
      <c r="BHY5" s="12"/>
      <c r="BHZ5" s="12"/>
      <c r="BIA5" s="12"/>
      <c r="BIB5" s="12"/>
      <c r="BIC5" s="12"/>
      <c r="BID5" s="12"/>
      <c r="BIE5" s="12"/>
      <c r="BIF5" s="12"/>
      <c r="BIG5" s="12"/>
      <c r="BIH5" s="12"/>
      <c r="BII5" s="12"/>
      <c r="BIJ5" s="12"/>
      <c r="BIK5" s="12"/>
      <c r="BIL5" s="12"/>
      <c r="BIM5" s="12"/>
      <c r="BIN5" s="12"/>
      <c r="BIO5" s="12"/>
      <c r="BIP5" s="12"/>
      <c r="BIQ5" s="12"/>
      <c r="BIR5" s="12"/>
      <c r="BIS5" s="12"/>
      <c r="BIT5" s="12"/>
      <c r="BIU5" s="12"/>
      <c r="BIV5" s="12"/>
      <c r="BIW5" s="12"/>
      <c r="BIX5" s="12"/>
      <c r="BIY5" s="12"/>
      <c r="BIZ5" s="12"/>
      <c r="BJA5" s="12"/>
      <c r="BJB5" s="12"/>
      <c r="BJC5" s="12"/>
      <c r="BJD5" s="12"/>
      <c r="BJE5" s="12"/>
      <c r="BJF5" s="12"/>
      <c r="BJG5" s="12"/>
      <c r="BJH5" s="12"/>
      <c r="BJI5" s="12"/>
      <c r="BJJ5" s="12"/>
      <c r="BJK5" s="12"/>
      <c r="BJL5" s="12"/>
      <c r="BJM5" s="12"/>
      <c r="BJN5" s="12"/>
      <c r="BJO5" s="12"/>
      <c r="BJP5" s="12"/>
      <c r="BJQ5" s="12"/>
      <c r="BJR5" s="12"/>
      <c r="BJS5" s="12"/>
      <c r="BJT5" s="12"/>
      <c r="BJU5" s="12"/>
      <c r="BJV5" s="12"/>
      <c r="BJW5" s="12"/>
      <c r="BJX5" s="12"/>
      <c r="BJY5" s="12"/>
      <c r="BJZ5" s="12"/>
      <c r="BKA5" s="12"/>
      <c r="BKB5" s="12"/>
      <c r="BKC5" s="12"/>
      <c r="BKD5" s="12"/>
      <c r="BKE5" s="12"/>
      <c r="BKF5" s="12"/>
      <c r="BKG5" s="12"/>
      <c r="BKH5" s="12"/>
      <c r="BKI5" s="12"/>
      <c r="BKJ5" s="12"/>
      <c r="BKK5" s="12"/>
      <c r="BKL5" s="12"/>
      <c r="BKM5" s="12"/>
      <c r="BKN5" s="12"/>
      <c r="BKO5" s="12"/>
      <c r="BKP5" s="12"/>
      <c r="BKQ5" s="12"/>
      <c r="BKR5" s="12"/>
      <c r="BKS5" s="12"/>
      <c r="BKT5" s="12"/>
      <c r="BKU5" s="12"/>
      <c r="BKV5" s="12"/>
      <c r="BKW5" s="12"/>
      <c r="BKX5" s="12"/>
      <c r="BKY5" s="12"/>
    </row>
    <row r="6" spans="1:1663" s="3" customFormat="1" ht="13.15" customHeight="1">
      <c r="A6" s="143"/>
      <c r="B6" s="2" t="s">
        <v>38</v>
      </c>
      <c r="C6" s="6">
        <v>362701.88959273888</v>
      </c>
      <c r="D6" s="6">
        <v>346185.46125865041</v>
      </c>
      <c r="E6" s="6">
        <v>358136.93329400092</v>
      </c>
      <c r="F6" s="6">
        <v>365191.47576772887</v>
      </c>
      <c r="G6" s="6">
        <v>352857.9766175453</v>
      </c>
      <c r="H6" s="6">
        <v>380460.53321612172</v>
      </c>
      <c r="I6" s="6">
        <v>379783.07678184338</v>
      </c>
      <c r="J6" s="6">
        <v>368436.42706341011</v>
      </c>
      <c r="K6" s="6">
        <v>270855.0377609001</v>
      </c>
      <c r="L6" s="6">
        <v>241991.95260610551</v>
      </c>
      <c r="M6" s="6">
        <v>266334.75400042383</v>
      </c>
      <c r="N6" s="6">
        <v>271283.49086634099</v>
      </c>
      <c r="O6" s="6">
        <v>313790.66471809329</v>
      </c>
      <c r="P6" s="6">
        <v>262645.0419911755</v>
      </c>
      <c r="Q6" s="6">
        <v>176926.89530338021</v>
      </c>
      <c r="R6" s="6">
        <v>292148.257121103</v>
      </c>
      <c r="S6" s="6">
        <v>297568.34222544823</v>
      </c>
      <c r="T6" s="6">
        <v>433497.5858593873</v>
      </c>
      <c r="U6" s="6">
        <v>325370.77039505501</v>
      </c>
      <c r="V6" s="6">
        <v>331942.98787967901</v>
      </c>
      <c r="W6" s="6">
        <v>327938.882081246</v>
      </c>
      <c r="X6" s="6">
        <v>335458.33352416242</v>
      </c>
      <c r="Y6" s="6">
        <v>1186714.1847797339</v>
      </c>
      <c r="Z6" s="6">
        <v>521253.81736956432</v>
      </c>
      <c r="AA6" s="6">
        <v>568435.36449673411</v>
      </c>
      <c r="AB6" s="6">
        <v>551299.05603635369</v>
      </c>
      <c r="AC6" s="6">
        <v>662450.91335048247</v>
      </c>
      <c r="AD6" s="6">
        <v>666212.12850817351</v>
      </c>
      <c r="AE6" s="6">
        <v>493865.49800697342</v>
      </c>
      <c r="AF6" s="6">
        <v>503896.60676807398</v>
      </c>
      <c r="AG6" s="6">
        <v>477082.68851662008</v>
      </c>
      <c r="AH6" s="6">
        <v>569913.1623072644</v>
      </c>
      <c r="AI6" s="6">
        <v>691615.33414804121</v>
      </c>
      <c r="AJ6" s="6">
        <v>462988.37040048599</v>
      </c>
      <c r="AK6" s="6">
        <v>538823.55932109593</v>
      </c>
      <c r="AL6" s="10">
        <v>481574.17975172203</v>
      </c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  <c r="IT6" s="12"/>
      <c r="IU6" s="12"/>
      <c r="IV6" s="12"/>
      <c r="IW6" s="12"/>
      <c r="IX6" s="12"/>
      <c r="IY6" s="12"/>
      <c r="IZ6" s="12"/>
      <c r="JA6" s="12"/>
      <c r="JB6" s="12"/>
      <c r="JC6" s="12"/>
      <c r="JD6" s="12"/>
      <c r="JE6" s="12"/>
      <c r="JF6" s="12"/>
      <c r="JG6" s="12"/>
      <c r="JH6" s="12"/>
      <c r="JI6" s="12"/>
      <c r="JJ6" s="12"/>
      <c r="JK6" s="12"/>
      <c r="JL6" s="12"/>
      <c r="JM6" s="12"/>
      <c r="JN6" s="12"/>
      <c r="JO6" s="12"/>
      <c r="JP6" s="12"/>
      <c r="JQ6" s="12"/>
      <c r="JR6" s="12"/>
      <c r="JS6" s="12"/>
      <c r="JT6" s="12"/>
      <c r="JU6" s="12"/>
      <c r="JV6" s="12"/>
      <c r="JW6" s="12"/>
      <c r="JX6" s="12"/>
      <c r="JY6" s="12"/>
      <c r="JZ6" s="12"/>
      <c r="KA6" s="12"/>
      <c r="KB6" s="12"/>
      <c r="KC6" s="12"/>
      <c r="KD6" s="12"/>
      <c r="KE6" s="12"/>
      <c r="KF6" s="12"/>
      <c r="KG6" s="12"/>
      <c r="KH6" s="12"/>
      <c r="KI6" s="12"/>
      <c r="KJ6" s="12"/>
      <c r="KK6" s="12"/>
      <c r="KL6" s="12"/>
      <c r="KM6" s="12"/>
      <c r="KN6" s="12"/>
      <c r="KO6" s="12"/>
      <c r="KP6" s="12"/>
      <c r="KQ6" s="12"/>
      <c r="KR6" s="12"/>
      <c r="KS6" s="12"/>
      <c r="KT6" s="12"/>
      <c r="KU6" s="12"/>
      <c r="KV6" s="12"/>
      <c r="KW6" s="12"/>
      <c r="KX6" s="12"/>
      <c r="KY6" s="12"/>
      <c r="KZ6" s="12"/>
      <c r="LA6" s="12"/>
      <c r="LB6" s="12"/>
      <c r="LC6" s="12"/>
      <c r="LD6" s="12"/>
      <c r="LE6" s="12"/>
      <c r="LF6" s="12"/>
      <c r="LG6" s="12"/>
      <c r="LH6" s="12"/>
      <c r="LI6" s="12"/>
      <c r="LJ6" s="12"/>
      <c r="LK6" s="12"/>
      <c r="LL6" s="12"/>
      <c r="LM6" s="12"/>
      <c r="LN6" s="12"/>
      <c r="LO6" s="12"/>
      <c r="LP6" s="12"/>
      <c r="LQ6" s="12"/>
      <c r="LR6" s="12"/>
      <c r="LS6" s="12"/>
      <c r="LT6" s="12"/>
      <c r="LU6" s="12"/>
      <c r="LV6" s="12"/>
      <c r="LW6" s="12"/>
      <c r="LX6" s="12"/>
      <c r="LY6" s="12"/>
      <c r="LZ6" s="12"/>
      <c r="MA6" s="12"/>
      <c r="MB6" s="12"/>
      <c r="MC6" s="12"/>
      <c r="MD6" s="12"/>
      <c r="ME6" s="12"/>
      <c r="MF6" s="12"/>
      <c r="MG6" s="12"/>
      <c r="MH6" s="12"/>
      <c r="MI6" s="12"/>
      <c r="MJ6" s="12"/>
      <c r="MK6" s="12"/>
      <c r="ML6" s="12"/>
      <c r="MM6" s="12"/>
      <c r="MN6" s="12"/>
      <c r="MO6" s="12"/>
      <c r="MP6" s="12"/>
      <c r="MQ6" s="12"/>
      <c r="MR6" s="12"/>
      <c r="MS6" s="12"/>
      <c r="MT6" s="12"/>
      <c r="MU6" s="12"/>
      <c r="MV6" s="12"/>
      <c r="MW6" s="12"/>
      <c r="MX6" s="12"/>
      <c r="MY6" s="12"/>
      <c r="MZ6" s="12"/>
      <c r="NA6" s="12"/>
      <c r="NB6" s="12"/>
      <c r="NC6" s="12"/>
      <c r="ND6" s="12"/>
      <c r="NE6" s="12"/>
      <c r="NF6" s="12"/>
      <c r="NG6" s="12"/>
      <c r="NH6" s="12"/>
      <c r="NI6" s="12"/>
      <c r="NJ6" s="12"/>
      <c r="NK6" s="12"/>
      <c r="NL6" s="12"/>
      <c r="NM6" s="12"/>
      <c r="NN6" s="12"/>
      <c r="NO6" s="12"/>
      <c r="NP6" s="12"/>
      <c r="NQ6" s="12"/>
      <c r="NR6" s="12"/>
      <c r="NS6" s="12"/>
      <c r="NT6" s="12"/>
      <c r="NU6" s="12"/>
      <c r="NV6" s="12"/>
      <c r="NW6" s="12"/>
      <c r="NX6" s="12"/>
      <c r="NY6" s="12"/>
      <c r="NZ6" s="12"/>
      <c r="OA6" s="12"/>
      <c r="OB6" s="12"/>
      <c r="OC6" s="12"/>
      <c r="OD6" s="12"/>
      <c r="OE6" s="12"/>
      <c r="OF6" s="12"/>
      <c r="OG6" s="12"/>
      <c r="OH6" s="12"/>
      <c r="OI6" s="12"/>
      <c r="OJ6" s="12"/>
      <c r="OK6" s="12"/>
      <c r="OL6" s="12"/>
      <c r="OM6" s="12"/>
      <c r="ON6" s="12"/>
      <c r="OO6" s="12"/>
      <c r="OP6" s="12"/>
      <c r="OQ6" s="12"/>
      <c r="OR6" s="12"/>
      <c r="OS6" s="12"/>
      <c r="OT6" s="12"/>
      <c r="OU6" s="12"/>
      <c r="OV6" s="12"/>
      <c r="OW6" s="12"/>
      <c r="OX6" s="12"/>
      <c r="OY6" s="12"/>
      <c r="OZ6" s="12"/>
      <c r="PA6" s="12"/>
      <c r="PB6" s="12"/>
      <c r="PC6" s="12"/>
      <c r="PD6" s="12"/>
      <c r="PE6" s="12"/>
      <c r="PF6" s="12"/>
      <c r="PG6" s="12"/>
      <c r="PH6" s="12"/>
      <c r="PI6" s="12"/>
      <c r="PJ6" s="12"/>
      <c r="PK6" s="12"/>
      <c r="PL6" s="12"/>
      <c r="PM6" s="12"/>
      <c r="PN6" s="12"/>
      <c r="PO6" s="12"/>
      <c r="PP6" s="12"/>
      <c r="PQ6" s="12"/>
      <c r="PR6" s="12"/>
      <c r="PS6" s="12"/>
      <c r="PT6" s="12"/>
      <c r="PU6" s="12"/>
      <c r="PV6" s="12"/>
      <c r="PW6" s="12"/>
      <c r="PX6" s="12"/>
      <c r="PY6" s="12"/>
      <c r="PZ6" s="12"/>
      <c r="QA6" s="12"/>
      <c r="QB6" s="12"/>
      <c r="QC6" s="12"/>
      <c r="QD6" s="12"/>
      <c r="QE6" s="12"/>
      <c r="QF6" s="12"/>
      <c r="QG6" s="12"/>
      <c r="QH6" s="12"/>
      <c r="QI6" s="12"/>
      <c r="QJ6" s="12"/>
      <c r="QK6" s="12"/>
      <c r="QL6" s="12"/>
      <c r="QM6" s="12"/>
      <c r="QN6" s="12"/>
      <c r="QO6" s="12"/>
      <c r="QP6" s="12"/>
      <c r="QQ6" s="12"/>
      <c r="QR6" s="12"/>
      <c r="QS6" s="12"/>
      <c r="QT6" s="12"/>
      <c r="QU6" s="12"/>
      <c r="QV6" s="12"/>
      <c r="QW6" s="12"/>
      <c r="QX6" s="12"/>
      <c r="QY6" s="12"/>
      <c r="QZ6" s="12"/>
      <c r="RA6" s="12"/>
      <c r="RB6" s="12"/>
      <c r="RC6" s="12"/>
      <c r="RD6" s="12"/>
      <c r="RE6" s="12"/>
      <c r="RF6" s="12"/>
      <c r="RG6" s="12"/>
      <c r="RH6" s="12"/>
      <c r="RI6" s="12"/>
      <c r="RJ6" s="12"/>
      <c r="RK6" s="12"/>
      <c r="RL6" s="12"/>
      <c r="RM6" s="12"/>
      <c r="RN6" s="12"/>
      <c r="RO6" s="12"/>
      <c r="RP6" s="12"/>
      <c r="RQ6" s="12"/>
      <c r="RR6" s="12"/>
      <c r="RS6" s="12"/>
      <c r="RT6" s="12"/>
      <c r="RU6" s="12"/>
      <c r="RV6" s="12"/>
      <c r="RW6" s="12"/>
      <c r="RX6" s="12"/>
      <c r="RY6" s="12"/>
      <c r="RZ6" s="12"/>
      <c r="SA6" s="12"/>
      <c r="SB6" s="12"/>
      <c r="SC6" s="12"/>
      <c r="SD6" s="12"/>
      <c r="SE6" s="12"/>
      <c r="SF6" s="12"/>
      <c r="SG6" s="12"/>
      <c r="SH6" s="12"/>
      <c r="SI6" s="12"/>
      <c r="SJ6" s="12"/>
      <c r="SK6" s="12"/>
      <c r="SL6" s="12"/>
      <c r="SM6" s="12"/>
      <c r="SN6" s="12"/>
      <c r="SO6" s="12"/>
      <c r="SP6" s="12"/>
      <c r="SQ6" s="12"/>
      <c r="SR6" s="12"/>
      <c r="SS6" s="12"/>
      <c r="ST6" s="12"/>
      <c r="SU6" s="12"/>
      <c r="SV6" s="12"/>
      <c r="SW6" s="12"/>
      <c r="SX6" s="12"/>
      <c r="SY6" s="12"/>
      <c r="SZ6" s="12"/>
      <c r="TA6" s="12"/>
      <c r="TB6" s="12"/>
      <c r="TC6" s="12"/>
      <c r="TD6" s="12"/>
      <c r="TE6" s="12"/>
      <c r="TF6" s="12"/>
      <c r="TG6" s="12"/>
      <c r="TH6" s="12"/>
      <c r="TI6" s="12"/>
      <c r="TJ6" s="12"/>
      <c r="TK6" s="12"/>
      <c r="TL6" s="12"/>
      <c r="TM6" s="12"/>
      <c r="TN6" s="12"/>
      <c r="TO6" s="12"/>
      <c r="TP6" s="12"/>
      <c r="TQ6" s="12"/>
      <c r="TR6" s="12"/>
      <c r="TS6" s="12"/>
      <c r="TT6" s="12"/>
      <c r="TU6" s="12"/>
      <c r="TV6" s="12"/>
      <c r="TW6" s="12"/>
      <c r="TX6" s="12"/>
      <c r="TY6" s="12"/>
      <c r="TZ6" s="12"/>
      <c r="UA6" s="12"/>
      <c r="UB6" s="12"/>
      <c r="UC6" s="12"/>
      <c r="UD6" s="12"/>
      <c r="UE6" s="12"/>
      <c r="UF6" s="12"/>
      <c r="UG6" s="12"/>
      <c r="UH6" s="12"/>
      <c r="UI6" s="12"/>
      <c r="UJ6" s="12"/>
      <c r="UK6" s="12"/>
      <c r="UL6" s="12"/>
      <c r="UM6" s="12"/>
      <c r="UN6" s="12"/>
      <c r="UO6" s="12"/>
      <c r="UP6" s="12"/>
      <c r="UQ6" s="12"/>
      <c r="UR6" s="12"/>
      <c r="US6" s="12"/>
      <c r="UT6" s="12"/>
      <c r="UU6" s="12"/>
      <c r="UV6" s="12"/>
      <c r="UW6" s="12"/>
      <c r="UX6" s="12"/>
      <c r="UY6" s="12"/>
      <c r="UZ6" s="12"/>
      <c r="VA6" s="12"/>
      <c r="VB6" s="12"/>
      <c r="VC6" s="12"/>
      <c r="VD6" s="12"/>
      <c r="VE6" s="12"/>
      <c r="VF6" s="12"/>
      <c r="VG6" s="12"/>
      <c r="VH6" s="12"/>
      <c r="VI6" s="12"/>
      <c r="VJ6" s="12"/>
      <c r="VK6" s="12"/>
      <c r="VL6" s="12"/>
      <c r="VM6" s="12"/>
      <c r="VN6" s="12"/>
      <c r="VO6" s="12"/>
      <c r="VP6" s="12"/>
      <c r="VQ6" s="12"/>
      <c r="VR6" s="12"/>
      <c r="VS6" s="12"/>
      <c r="VT6" s="12"/>
      <c r="VU6" s="12"/>
      <c r="VV6" s="12"/>
      <c r="VW6" s="12"/>
      <c r="VX6" s="12"/>
      <c r="VY6" s="12"/>
      <c r="VZ6" s="12"/>
      <c r="WA6" s="12"/>
      <c r="WB6" s="12"/>
      <c r="WC6" s="12"/>
      <c r="WD6" s="12"/>
      <c r="WE6" s="12"/>
      <c r="WF6" s="12"/>
      <c r="WG6" s="12"/>
      <c r="WH6" s="12"/>
      <c r="WI6" s="12"/>
      <c r="WJ6" s="12"/>
      <c r="WK6" s="12"/>
      <c r="WL6" s="12"/>
      <c r="WM6" s="12"/>
      <c r="WN6" s="12"/>
      <c r="WO6" s="12"/>
      <c r="WP6" s="12"/>
      <c r="WQ6" s="12"/>
      <c r="WR6" s="12"/>
      <c r="WS6" s="12"/>
      <c r="WT6" s="12"/>
      <c r="WU6" s="12"/>
      <c r="WV6" s="12"/>
      <c r="WW6" s="12"/>
      <c r="WX6" s="12"/>
      <c r="WY6" s="12"/>
      <c r="WZ6" s="12"/>
      <c r="XA6" s="12"/>
      <c r="XB6" s="12"/>
      <c r="XC6" s="12"/>
      <c r="XD6" s="12"/>
      <c r="XE6" s="12"/>
      <c r="XF6" s="12"/>
      <c r="XG6" s="12"/>
      <c r="XH6" s="12"/>
      <c r="XI6" s="12"/>
      <c r="XJ6" s="12"/>
      <c r="XK6" s="12"/>
      <c r="XL6" s="12"/>
      <c r="XM6" s="12"/>
      <c r="XN6" s="12"/>
      <c r="XO6" s="12"/>
      <c r="XP6" s="12"/>
      <c r="XQ6" s="12"/>
      <c r="XR6" s="12"/>
      <c r="XS6" s="12"/>
      <c r="XT6" s="12"/>
      <c r="XU6" s="12"/>
      <c r="XV6" s="12"/>
      <c r="XW6" s="12"/>
      <c r="XX6" s="12"/>
      <c r="XY6" s="12"/>
      <c r="XZ6" s="12"/>
      <c r="YA6" s="12"/>
      <c r="YB6" s="12"/>
      <c r="YC6" s="12"/>
      <c r="YD6" s="12"/>
      <c r="YE6" s="12"/>
      <c r="YF6" s="12"/>
      <c r="YG6" s="12"/>
      <c r="YH6" s="12"/>
      <c r="YI6" s="12"/>
      <c r="YJ6" s="12"/>
      <c r="YK6" s="12"/>
      <c r="YL6" s="12"/>
      <c r="YM6" s="12"/>
      <c r="YN6" s="12"/>
      <c r="YO6" s="12"/>
      <c r="YP6" s="12"/>
      <c r="YQ6" s="12"/>
      <c r="YR6" s="12"/>
      <c r="YS6" s="12"/>
      <c r="YT6" s="12"/>
      <c r="YU6" s="12"/>
      <c r="YV6" s="12"/>
      <c r="YW6" s="12"/>
      <c r="YX6" s="12"/>
      <c r="YY6" s="12"/>
      <c r="YZ6" s="12"/>
      <c r="ZA6" s="12"/>
      <c r="ZB6" s="12"/>
      <c r="ZC6" s="12"/>
      <c r="ZD6" s="12"/>
      <c r="ZE6" s="12"/>
      <c r="ZF6" s="12"/>
      <c r="ZG6" s="12"/>
      <c r="ZH6" s="12"/>
      <c r="ZI6" s="12"/>
      <c r="ZJ6" s="12"/>
      <c r="ZK6" s="12"/>
      <c r="ZL6" s="12"/>
      <c r="ZM6" s="12"/>
      <c r="ZN6" s="12"/>
      <c r="ZO6" s="12"/>
      <c r="ZP6" s="12"/>
      <c r="ZQ6" s="12"/>
      <c r="ZR6" s="12"/>
      <c r="ZS6" s="12"/>
      <c r="ZT6" s="12"/>
      <c r="ZU6" s="12"/>
      <c r="ZV6" s="12"/>
      <c r="ZW6" s="12"/>
      <c r="ZX6" s="12"/>
      <c r="ZY6" s="12"/>
      <c r="ZZ6" s="12"/>
      <c r="AAA6" s="12"/>
      <c r="AAB6" s="12"/>
      <c r="AAC6" s="12"/>
      <c r="AAD6" s="12"/>
      <c r="AAE6" s="12"/>
      <c r="AAF6" s="12"/>
      <c r="AAG6" s="12"/>
      <c r="AAH6" s="12"/>
      <c r="AAI6" s="12"/>
      <c r="AAJ6" s="12"/>
      <c r="AAK6" s="12"/>
      <c r="AAL6" s="12"/>
      <c r="AAM6" s="12"/>
      <c r="AAN6" s="12"/>
      <c r="AAO6" s="12"/>
      <c r="AAP6" s="12"/>
      <c r="AAQ6" s="12"/>
      <c r="AAR6" s="12"/>
      <c r="AAS6" s="12"/>
      <c r="AAT6" s="12"/>
      <c r="AAU6" s="12"/>
      <c r="AAV6" s="12"/>
      <c r="AAW6" s="12"/>
      <c r="AAX6" s="12"/>
      <c r="AAY6" s="12"/>
      <c r="AAZ6" s="12"/>
      <c r="ABA6" s="12"/>
      <c r="ABB6" s="12"/>
      <c r="ABC6" s="12"/>
      <c r="ABD6" s="12"/>
      <c r="ABE6" s="12"/>
      <c r="ABF6" s="12"/>
      <c r="ABG6" s="12"/>
      <c r="ABH6" s="12"/>
      <c r="ABI6" s="12"/>
      <c r="ABJ6" s="12"/>
      <c r="ABK6" s="12"/>
      <c r="ABL6" s="12"/>
      <c r="ABM6" s="12"/>
      <c r="ABN6" s="12"/>
      <c r="ABO6" s="12"/>
      <c r="ABP6" s="12"/>
      <c r="ABQ6" s="12"/>
      <c r="ABR6" s="12"/>
      <c r="ABS6" s="12"/>
      <c r="ABT6" s="12"/>
      <c r="ABU6" s="12"/>
      <c r="ABV6" s="12"/>
      <c r="ABW6" s="12"/>
      <c r="ABX6" s="12"/>
      <c r="ABY6" s="12"/>
      <c r="ABZ6" s="12"/>
      <c r="ACA6" s="12"/>
      <c r="ACB6" s="12"/>
      <c r="ACC6" s="12"/>
      <c r="ACD6" s="12"/>
      <c r="ACE6" s="12"/>
      <c r="ACF6" s="12"/>
      <c r="ACG6" s="12"/>
      <c r="ACH6" s="12"/>
      <c r="ACI6" s="12"/>
      <c r="ACJ6" s="12"/>
      <c r="ACK6" s="12"/>
      <c r="ACL6" s="12"/>
      <c r="ACM6" s="12"/>
      <c r="ACN6" s="12"/>
      <c r="ACO6" s="12"/>
      <c r="ACP6" s="12"/>
      <c r="ACQ6" s="12"/>
      <c r="ACR6" s="12"/>
      <c r="ACS6" s="12"/>
      <c r="ACT6" s="12"/>
      <c r="ACU6" s="12"/>
      <c r="ACV6" s="12"/>
      <c r="ACW6" s="12"/>
      <c r="ACX6" s="12"/>
      <c r="ACY6" s="12"/>
      <c r="ACZ6" s="12"/>
      <c r="ADA6" s="12"/>
      <c r="ADB6" s="12"/>
      <c r="ADC6" s="12"/>
      <c r="ADD6" s="12"/>
      <c r="ADE6" s="12"/>
      <c r="ADF6" s="12"/>
      <c r="ADG6" s="12"/>
      <c r="ADH6" s="12"/>
      <c r="ADI6" s="12"/>
      <c r="ADJ6" s="12"/>
      <c r="ADK6" s="12"/>
      <c r="ADL6" s="12"/>
      <c r="ADM6" s="12"/>
      <c r="ADN6" s="12"/>
      <c r="ADO6" s="12"/>
      <c r="ADP6" s="12"/>
      <c r="ADQ6" s="12"/>
      <c r="ADR6" s="12"/>
      <c r="ADS6" s="12"/>
      <c r="ADT6" s="12"/>
      <c r="ADU6" s="12"/>
      <c r="ADV6" s="12"/>
      <c r="ADW6" s="12"/>
      <c r="ADX6" s="12"/>
      <c r="ADY6" s="12"/>
      <c r="ADZ6" s="12"/>
      <c r="AEA6" s="12"/>
      <c r="AEB6" s="12"/>
      <c r="AEC6" s="12"/>
      <c r="AED6" s="12"/>
      <c r="AEE6" s="12"/>
      <c r="AEF6" s="12"/>
      <c r="AEG6" s="12"/>
      <c r="AEH6" s="12"/>
      <c r="AEI6" s="12"/>
      <c r="AEJ6" s="12"/>
      <c r="AEK6" s="12"/>
      <c r="AEL6" s="12"/>
      <c r="AEM6" s="12"/>
      <c r="AEN6" s="12"/>
      <c r="AEO6" s="12"/>
      <c r="AEP6" s="12"/>
      <c r="AEQ6" s="12"/>
      <c r="AER6" s="12"/>
      <c r="AES6" s="12"/>
      <c r="AET6" s="12"/>
      <c r="AEU6" s="12"/>
      <c r="AEV6" s="12"/>
      <c r="AEW6" s="12"/>
      <c r="AEX6" s="12"/>
      <c r="AEY6" s="12"/>
      <c r="AEZ6" s="12"/>
      <c r="AFA6" s="12"/>
      <c r="AFB6" s="12"/>
      <c r="AFC6" s="12"/>
      <c r="AFD6" s="12"/>
      <c r="AFE6" s="12"/>
      <c r="AFF6" s="12"/>
      <c r="AFG6" s="12"/>
      <c r="AFH6" s="12"/>
      <c r="AFI6" s="12"/>
      <c r="AFJ6" s="12"/>
      <c r="AFK6" s="12"/>
      <c r="AFL6" s="12"/>
      <c r="AFM6" s="12"/>
      <c r="AFN6" s="12"/>
      <c r="AFO6" s="12"/>
      <c r="AFP6" s="12"/>
      <c r="AFQ6" s="12"/>
      <c r="AFR6" s="12"/>
      <c r="AFS6" s="12"/>
      <c r="AFT6" s="12"/>
      <c r="AFU6" s="12"/>
      <c r="AFV6" s="12"/>
      <c r="AFW6" s="12"/>
      <c r="AFX6" s="12"/>
      <c r="AFY6" s="12"/>
      <c r="AFZ6" s="12"/>
      <c r="AGA6" s="12"/>
      <c r="AGB6" s="12"/>
      <c r="AGC6" s="12"/>
      <c r="AGD6" s="12"/>
      <c r="AGE6" s="12"/>
      <c r="AGF6" s="12"/>
      <c r="AGG6" s="12"/>
      <c r="AGH6" s="12"/>
      <c r="AGI6" s="12"/>
      <c r="AGJ6" s="12"/>
      <c r="AGK6" s="12"/>
      <c r="AGL6" s="12"/>
      <c r="AGM6" s="12"/>
      <c r="AGN6" s="12"/>
      <c r="AGO6" s="12"/>
      <c r="AGP6" s="12"/>
      <c r="AGQ6" s="12"/>
      <c r="AGR6" s="12"/>
      <c r="AGS6" s="12"/>
      <c r="AGT6" s="12"/>
      <c r="AGU6" s="12"/>
      <c r="AGV6" s="12"/>
      <c r="AGW6" s="12"/>
      <c r="AGX6" s="12"/>
      <c r="AGY6" s="12"/>
      <c r="AGZ6" s="12"/>
      <c r="AHA6" s="12"/>
      <c r="AHB6" s="12"/>
      <c r="AHC6" s="12"/>
      <c r="AHD6" s="12"/>
      <c r="AHE6" s="12"/>
      <c r="AHF6" s="12"/>
      <c r="AHG6" s="12"/>
      <c r="AHH6" s="12"/>
      <c r="AHI6" s="12"/>
      <c r="AHJ6" s="12"/>
      <c r="AHK6" s="12"/>
      <c r="AHL6" s="12"/>
      <c r="AHM6" s="12"/>
      <c r="AHN6" s="12"/>
      <c r="AHO6" s="12"/>
      <c r="AHP6" s="12"/>
      <c r="AHQ6" s="12"/>
      <c r="AHR6" s="12"/>
      <c r="AHS6" s="12"/>
      <c r="AHT6" s="12"/>
      <c r="AHU6" s="12"/>
      <c r="AHV6" s="12"/>
      <c r="AHW6" s="12"/>
      <c r="AHX6" s="12"/>
      <c r="AHY6" s="12"/>
      <c r="AHZ6" s="12"/>
      <c r="AIA6" s="12"/>
      <c r="AIB6" s="12"/>
      <c r="AIC6" s="12"/>
      <c r="AID6" s="12"/>
      <c r="AIE6" s="12"/>
      <c r="AIF6" s="12"/>
      <c r="AIG6" s="12"/>
      <c r="AIH6" s="12"/>
      <c r="AII6" s="12"/>
      <c r="AIJ6" s="12"/>
      <c r="AIK6" s="12"/>
      <c r="AIL6" s="12"/>
      <c r="AIM6" s="12"/>
      <c r="AIN6" s="12"/>
      <c r="AIO6" s="12"/>
      <c r="AIP6" s="12"/>
      <c r="AIQ6" s="12"/>
      <c r="AIR6" s="12"/>
      <c r="AIS6" s="12"/>
      <c r="AIT6" s="12"/>
      <c r="AIU6" s="12"/>
      <c r="AIV6" s="12"/>
      <c r="AIW6" s="12"/>
      <c r="AIX6" s="12"/>
      <c r="AIY6" s="12"/>
      <c r="AIZ6" s="12"/>
      <c r="AJA6" s="12"/>
      <c r="AJB6" s="12"/>
      <c r="AJC6" s="12"/>
      <c r="AJD6" s="12"/>
      <c r="AJE6" s="12"/>
      <c r="AJF6" s="12"/>
      <c r="AJG6" s="12"/>
      <c r="AJH6" s="12"/>
      <c r="AJI6" s="12"/>
      <c r="AJJ6" s="12"/>
      <c r="AJK6" s="12"/>
      <c r="AJL6" s="12"/>
      <c r="AJM6" s="12"/>
      <c r="AJN6" s="12"/>
      <c r="AJO6" s="12"/>
      <c r="AJP6" s="12"/>
      <c r="AJQ6" s="12"/>
      <c r="AJR6" s="12"/>
      <c r="AJS6" s="12"/>
      <c r="AJT6" s="12"/>
      <c r="AJU6" s="12"/>
      <c r="AJV6" s="12"/>
      <c r="AJW6" s="12"/>
      <c r="AJX6" s="12"/>
      <c r="AJY6" s="12"/>
      <c r="AJZ6" s="12"/>
      <c r="AKA6" s="12"/>
      <c r="AKB6" s="12"/>
      <c r="AKC6" s="12"/>
      <c r="AKD6" s="12"/>
      <c r="AKE6" s="12"/>
      <c r="AKF6" s="12"/>
      <c r="AKG6" s="12"/>
      <c r="AKH6" s="12"/>
      <c r="AKI6" s="12"/>
      <c r="AKJ6" s="12"/>
      <c r="AKK6" s="12"/>
      <c r="AKL6" s="12"/>
      <c r="AKM6" s="12"/>
      <c r="AKN6" s="12"/>
      <c r="AKO6" s="12"/>
      <c r="AKP6" s="12"/>
      <c r="AKQ6" s="12"/>
      <c r="AKR6" s="12"/>
      <c r="AKS6" s="12"/>
      <c r="AKT6" s="12"/>
      <c r="AKU6" s="12"/>
      <c r="AKV6" s="12"/>
      <c r="AKW6" s="12"/>
      <c r="AKX6" s="12"/>
      <c r="AKY6" s="12"/>
      <c r="AKZ6" s="12"/>
      <c r="ALA6" s="12"/>
      <c r="ALB6" s="12"/>
      <c r="ALC6" s="12"/>
      <c r="ALD6" s="12"/>
      <c r="ALE6" s="12"/>
      <c r="ALF6" s="12"/>
      <c r="ALG6" s="12"/>
      <c r="ALH6" s="12"/>
      <c r="ALI6" s="12"/>
      <c r="ALJ6" s="12"/>
      <c r="ALK6" s="12"/>
      <c r="ALL6" s="12"/>
      <c r="ALM6" s="12"/>
      <c r="ALN6" s="12"/>
      <c r="ALO6" s="12"/>
      <c r="ALP6" s="12"/>
      <c r="ALQ6" s="12"/>
      <c r="ALR6" s="12"/>
      <c r="ALS6" s="12"/>
      <c r="ALT6" s="12"/>
      <c r="ALU6" s="12"/>
      <c r="ALV6" s="12"/>
      <c r="ALW6" s="12"/>
      <c r="ALX6" s="12"/>
      <c r="ALY6" s="12"/>
      <c r="ALZ6" s="12"/>
      <c r="AMA6" s="12"/>
      <c r="AMB6" s="12"/>
      <c r="AMC6" s="12"/>
      <c r="AMD6" s="12"/>
      <c r="AME6" s="12"/>
      <c r="AMF6" s="12"/>
      <c r="AMG6" s="12"/>
      <c r="AMH6" s="12"/>
      <c r="AMI6" s="12"/>
      <c r="AMJ6" s="12"/>
      <c r="AMK6" s="12"/>
      <c r="AML6" s="12"/>
      <c r="AMM6" s="12"/>
      <c r="AMN6" s="12"/>
      <c r="AMO6" s="12"/>
      <c r="AMP6" s="12"/>
      <c r="AMQ6" s="12"/>
      <c r="AMR6" s="12"/>
      <c r="AMS6" s="12"/>
      <c r="AMT6" s="12"/>
      <c r="AMU6" s="12"/>
      <c r="AMV6" s="12"/>
      <c r="AMW6" s="12"/>
      <c r="AMX6" s="12"/>
      <c r="AMY6" s="12"/>
      <c r="AMZ6" s="12"/>
      <c r="ANA6" s="12"/>
      <c r="ANB6" s="12"/>
      <c r="ANC6" s="12"/>
      <c r="AND6" s="12"/>
      <c r="ANE6" s="12"/>
      <c r="ANF6" s="12"/>
      <c r="ANG6" s="12"/>
      <c r="ANH6" s="12"/>
      <c r="ANI6" s="12"/>
      <c r="ANJ6" s="12"/>
      <c r="ANK6" s="12"/>
      <c r="ANL6" s="12"/>
      <c r="ANM6" s="12"/>
      <c r="ANN6" s="12"/>
      <c r="ANO6" s="12"/>
      <c r="ANP6" s="12"/>
      <c r="ANQ6" s="12"/>
      <c r="ANR6" s="12"/>
      <c r="ANS6" s="12"/>
      <c r="ANT6" s="12"/>
      <c r="ANU6" s="12"/>
      <c r="ANV6" s="12"/>
      <c r="ANW6" s="12"/>
      <c r="ANX6" s="12"/>
      <c r="ANY6" s="12"/>
      <c r="ANZ6" s="12"/>
      <c r="AOA6" s="12"/>
      <c r="AOB6" s="12"/>
      <c r="AOC6" s="12"/>
      <c r="AOD6" s="12"/>
      <c r="AOE6" s="12"/>
      <c r="AOF6" s="12"/>
      <c r="AOG6" s="12"/>
      <c r="AOH6" s="12"/>
      <c r="AOI6" s="12"/>
      <c r="AOJ6" s="12"/>
      <c r="AOK6" s="12"/>
      <c r="AOL6" s="12"/>
      <c r="AOM6" s="12"/>
      <c r="AON6" s="12"/>
      <c r="AOO6" s="12"/>
      <c r="AOP6" s="12"/>
      <c r="AOQ6" s="12"/>
      <c r="AOR6" s="12"/>
      <c r="AOS6" s="12"/>
      <c r="AOT6" s="12"/>
      <c r="AOU6" s="12"/>
      <c r="AOV6" s="12"/>
      <c r="AOW6" s="12"/>
      <c r="AOX6" s="12"/>
      <c r="AOY6" s="12"/>
      <c r="AOZ6" s="12"/>
      <c r="APA6" s="12"/>
      <c r="APB6" s="12"/>
      <c r="APC6" s="12"/>
      <c r="APD6" s="12"/>
      <c r="APE6" s="12"/>
      <c r="APF6" s="12"/>
      <c r="APG6" s="12"/>
      <c r="APH6" s="12"/>
      <c r="API6" s="12"/>
      <c r="APJ6" s="12"/>
      <c r="APK6" s="12"/>
      <c r="APL6" s="12"/>
      <c r="APM6" s="12"/>
      <c r="APN6" s="12"/>
      <c r="APO6" s="12"/>
      <c r="APP6" s="12"/>
      <c r="APQ6" s="12"/>
      <c r="APR6" s="12"/>
      <c r="APS6" s="12"/>
      <c r="APT6" s="12"/>
      <c r="APU6" s="12"/>
      <c r="APV6" s="12"/>
      <c r="APW6" s="12"/>
      <c r="APX6" s="12"/>
      <c r="APY6" s="12"/>
      <c r="APZ6" s="12"/>
      <c r="AQA6" s="12"/>
      <c r="AQB6" s="12"/>
      <c r="AQC6" s="12"/>
      <c r="AQD6" s="12"/>
      <c r="AQE6" s="12"/>
      <c r="AQF6" s="12"/>
      <c r="AQG6" s="12"/>
      <c r="AQH6" s="12"/>
      <c r="AQI6" s="12"/>
      <c r="AQJ6" s="12"/>
      <c r="AQK6" s="12"/>
      <c r="AQL6" s="12"/>
      <c r="AQM6" s="12"/>
      <c r="AQN6" s="12"/>
      <c r="AQO6" s="12"/>
      <c r="AQP6" s="12"/>
      <c r="AQQ6" s="12"/>
      <c r="AQR6" s="12"/>
      <c r="AQS6" s="12"/>
      <c r="AQT6" s="12"/>
      <c r="AQU6" s="12"/>
      <c r="AQV6" s="12"/>
      <c r="AQW6" s="12"/>
      <c r="AQX6" s="12"/>
      <c r="AQY6" s="12"/>
      <c r="AQZ6" s="12"/>
      <c r="ARA6" s="12"/>
      <c r="ARB6" s="12"/>
      <c r="ARC6" s="12"/>
      <c r="ARD6" s="12"/>
      <c r="ARE6" s="12"/>
      <c r="ARF6" s="12"/>
      <c r="ARG6" s="12"/>
      <c r="ARH6" s="12"/>
      <c r="ARI6" s="12"/>
      <c r="ARJ6" s="12"/>
      <c r="ARK6" s="12"/>
      <c r="ARL6" s="12"/>
      <c r="ARM6" s="12"/>
      <c r="ARN6" s="12"/>
      <c r="ARO6" s="12"/>
      <c r="ARP6" s="12"/>
      <c r="ARQ6" s="12"/>
      <c r="ARR6" s="12"/>
      <c r="ARS6" s="12"/>
      <c r="ART6" s="12"/>
      <c r="ARU6" s="12"/>
      <c r="ARV6" s="12"/>
      <c r="ARW6" s="12"/>
      <c r="ARX6" s="12"/>
      <c r="ARY6" s="12"/>
      <c r="ARZ6" s="12"/>
      <c r="ASA6" s="12"/>
      <c r="ASB6" s="12"/>
      <c r="ASC6" s="12"/>
      <c r="ASD6" s="12"/>
      <c r="ASE6" s="12"/>
      <c r="ASF6" s="12"/>
      <c r="ASG6" s="12"/>
      <c r="ASH6" s="12"/>
      <c r="ASI6" s="12"/>
      <c r="ASJ6" s="12"/>
      <c r="ASK6" s="12"/>
      <c r="ASL6" s="12"/>
      <c r="ASM6" s="12"/>
      <c r="ASN6" s="12"/>
      <c r="ASO6" s="12"/>
      <c r="ASP6" s="12"/>
      <c r="ASQ6" s="12"/>
      <c r="ASR6" s="12"/>
      <c r="ASS6" s="12"/>
      <c r="AST6" s="12"/>
      <c r="ASU6" s="12"/>
      <c r="ASV6" s="12"/>
      <c r="ASW6" s="12"/>
      <c r="ASX6" s="12"/>
      <c r="ASY6" s="12"/>
      <c r="ASZ6" s="12"/>
      <c r="ATA6" s="12"/>
      <c r="ATB6" s="12"/>
      <c r="ATC6" s="12"/>
      <c r="ATD6" s="12"/>
      <c r="ATE6" s="12"/>
      <c r="ATF6" s="12"/>
      <c r="ATG6" s="12"/>
      <c r="ATH6" s="12"/>
      <c r="ATI6" s="12"/>
      <c r="ATJ6" s="12"/>
      <c r="ATK6" s="12"/>
      <c r="ATL6" s="12"/>
      <c r="ATM6" s="12"/>
      <c r="ATN6" s="12"/>
      <c r="ATO6" s="12"/>
      <c r="ATP6" s="12"/>
      <c r="ATQ6" s="12"/>
      <c r="ATR6" s="12"/>
      <c r="ATS6" s="12"/>
      <c r="ATT6" s="12"/>
      <c r="ATU6" s="12"/>
      <c r="ATV6" s="12"/>
      <c r="ATW6" s="12"/>
      <c r="ATX6" s="12"/>
      <c r="ATY6" s="12"/>
      <c r="ATZ6" s="12"/>
      <c r="AUA6" s="12"/>
      <c r="AUB6" s="12"/>
      <c r="AUC6" s="12"/>
      <c r="AUD6" s="12"/>
      <c r="AUE6" s="12"/>
      <c r="AUF6" s="12"/>
      <c r="AUG6" s="12"/>
      <c r="AUH6" s="12"/>
      <c r="AUI6" s="12"/>
      <c r="AUJ6" s="12"/>
      <c r="AUK6" s="12"/>
      <c r="AUL6" s="12"/>
      <c r="AUM6" s="12"/>
      <c r="AUN6" s="12"/>
      <c r="AUO6" s="12"/>
      <c r="AUP6" s="12"/>
      <c r="AUQ6" s="12"/>
      <c r="AUR6" s="12"/>
      <c r="AUS6" s="12"/>
      <c r="AUT6" s="12"/>
      <c r="AUU6" s="12"/>
      <c r="AUV6" s="12"/>
      <c r="AUW6" s="12"/>
      <c r="AUX6" s="12"/>
      <c r="AUY6" s="12"/>
      <c r="AUZ6" s="12"/>
      <c r="AVA6" s="12"/>
      <c r="AVB6" s="12"/>
      <c r="AVC6" s="12"/>
      <c r="AVD6" s="12"/>
      <c r="AVE6" s="12"/>
      <c r="AVF6" s="12"/>
      <c r="AVG6" s="12"/>
      <c r="AVH6" s="12"/>
      <c r="AVI6" s="12"/>
      <c r="AVJ6" s="12"/>
      <c r="AVK6" s="12"/>
      <c r="AVL6" s="12"/>
      <c r="AVM6" s="12"/>
      <c r="AVN6" s="12"/>
      <c r="AVO6" s="12"/>
      <c r="AVP6" s="12"/>
      <c r="AVQ6" s="12"/>
      <c r="AVR6" s="12"/>
      <c r="AVS6" s="12"/>
      <c r="AVT6" s="12"/>
      <c r="AVU6" s="12"/>
      <c r="AVV6" s="12"/>
      <c r="AVW6" s="12"/>
      <c r="AVX6" s="12"/>
      <c r="AVY6" s="12"/>
      <c r="AVZ6" s="12"/>
      <c r="AWA6" s="12"/>
      <c r="AWB6" s="12"/>
      <c r="AWC6" s="12"/>
      <c r="AWD6" s="12"/>
      <c r="AWE6" s="12"/>
      <c r="AWF6" s="12"/>
      <c r="AWG6" s="12"/>
      <c r="AWH6" s="12"/>
      <c r="AWI6" s="12"/>
      <c r="AWJ6" s="12"/>
      <c r="AWK6" s="12"/>
      <c r="AWL6" s="12"/>
      <c r="AWM6" s="12"/>
      <c r="AWN6" s="12"/>
      <c r="AWO6" s="12"/>
      <c r="AWP6" s="12"/>
      <c r="AWQ6" s="12"/>
      <c r="AWR6" s="12"/>
      <c r="AWS6" s="12"/>
      <c r="AWT6" s="12"/>
      <c r="AWU6" s="12"/>
      <c r="AWV6" s="12"/>
      <c r="AWW6" s="12"/>
      <c r="AWX6" s="12"/>
      <c r="AWY6" s="12"/>
      <c r="AWZ6" s="12"/>
      <c r="AXA6" s="12"/>
      <c r="AXB6" s="12"/>
      <c r="AXC6" s="12"/>
      <c r="AXD6" s="12"/>
      <c r="AXE6" s="12"/>
      <c r="AXF6" s="12"/>
      <c r="AXG6" s="12"/>
      <c r="AXH6" s="12"/>
      <c r="AXI6" s="12"/>
      <c r="AXJ6" s="12"/>
      <c r="AXK6" s="12"/>
      <c r="AXL6" s="12"/>
      <c r="AXM6" s="12"/>
      <c r="AXN6" s="12"/>
      <c r="AXO6" s="12"/>
      <c r="AXP6" s="12"/>
      <c r="AXQ6" s="12"/>
      <c r="AXR6" s="12"/>
      <c r="AXS6" s="12"/>
      <c r="AXT6" s="12"/>
      <c r="AXU6" s="12"/>
      <c r="AXV6" s="12"/>
      <c r="AXW6" s="12"/>
      <c r="AXX6" s="12"/>
      <c r="AXY6" s="12"/>
      <c r="AXZ6" s="12"/>
      <c r="AYA6" s="12"/>
      <c r="AYB6" s="12"/>
      <c r="AYC6" s="12"/>
      <c r="AYD6" s="12"/>
      <c r="AYE6" s="12"/>
      <c r="AYF6" s="12"/>
      <c r="AYG6" s="12"/>
      <c r="AYH6" s="12"/>
      <c r="AYI6" s="12"/>
      <c r="AYJ6" s="12"/>
      <c r="AYK6" s="12"/>
      <c r="AYL6" s="12"/>
      <c r="AYM6" s="12"/>
      <c r="AYN6" s="12"/>
      <c r="AYO6" s="12"/>
      <c r="AYP6" s="12"/>
      <c r="AYQ6" s="12"/>
      <c r="AYR6" s="12"/>
      <c r="AYS6" s="12"/>
      <c r="AYT6" s="12"/>
      <c r="AYU6" s="12"/>
      <c r="AYV6" s="12"/>
      <c r="AYW6" s="12"/>
      <c r="AYX6" s="12"/>
      <c r="AYY6" s="12"/>
      <c r="AYZ6" s="12"/>
      <c r="AZA6" s="12"/>
      <c r="AZB6" s="12"/>
      <c r="AZC6" s="12"/>
      <c r="AZD6" s="12"/>
      <c r="AZE6" s="12"/>
      <c r="AZF6" s="12"/>
      <c r="AZG6" s="12"/>
      <c r="AZH6" s="12"/>
      <c r="AZI6" s="12"/>
      <c r="AZJ6" s="12"/>
      <c r="AZK6" s="12"/>
      <c r="AZL6" s="12"/>
      <c r="AZM6" s="12"/>
      <c r="AZN6" s="12"/>
      <c r="AZO6" s="12"/>
      <c r="AZP6" s="12"/>
      <c r="AZQ6" s="12"/>
      <c r="AZR6" s="12"/>
      <c r="AZS6" s="12"/>
      <c r="AZT6" s="12"/>
      <c r="AZU6" s="12"/>
      <c r="AZV6" s="12"/>
      <c r="AZW6" s="12"/>
      <c r="AZX6" s="12"/>
      <c r="AZY6" s="12"/>
      <c r="AZZ6" s="12"/>
      <c r="BAA6" s="12"/>
      <c r="BAB6" s="12"/>
      <c r="BAC6" s="12"/>
      <c r="BAD6" s="12"/>
      <c r="BAE6" s="12"/>
      <c r="BAF6" s="12"/>
      <c r="BAG6" s="12"/>
      <c r="BAH6" s="12"/>
      <c r="BAI6" s="12"/>
      <c r="BAJ6" s="12"/>
      <c r="BAK6" s="12"/>
      <c r="BAL6" s="12"/>
      <c r="BAM6" s="12"/>
      <c r="BAN6" s="12"/>
      <c r="BAO6" s="12"/>
      <c r="BAP6" s="12"/>
      <c r="BAQ6" s="12"/>
      <c r="BAR6" s="12"/>
      <c r="BAS6" s="12"/>
      <c r="BAT6" s="12"/>
      <c r="BAU6" s="12"/>
      <c r="BAV6" s="12"/>
      <c r="BAW6" s="12"/>
      <c r="BAX6" s="12"/>
      <c r="BAY6" s="12"/>
      <c r="BAZ6" s="12"/>
      <c r="BBA6" s="12"/>
      <c r="BBB6" s="12"/>
      <c r="BBC6" s="12"/>
      <c r="BBD6" s="12"/>
      <c r="BBE6" s="12"/>
      <c r="BBF6" s="12"/>
      <c r="BBG6" s="12"/>
      <c r="BBH6" s="12"/>
      <c r="BBI6" s="12"/>
      <c r="BBJ6" s="12"/>
      <c r="BBK6" s="12"/>
      <c r="BBL6" s="12"/>
      <c r="BBM6" s="12"/>
      <c r="BBN6" s="12"/>
      <c r="BBO6" s="12"/>
      <c r="BBP6" s="12"/>
      <c r="BBQ6" s="12"/>
      <c r="BBR6" s="12"/>
      <c r="BBS6" s="12"/>
      <c r="BBT6" s="12"/>
      <c r="BBU6" s="12"/>
      <c r="BBV6" s="12"/>
      <c r="BBW6" s="12"/>
      <c r="BBX6" s="12"/>
      <c r="BBY6" s="12"/>
      <c r="BBZ6" s="12"/>
      <c r="BCA6" s="12"/>
      <c r="BCB6" s="12"/>
      <c r="BCC6" s="12"/>
      <c r="BCD6" s="12"/>
      <c r="BCE6" s="12"/>
      <c r="BCF6" s="12"/>
      <c r="BCG6" s="12"/>
      <c r="BCH6" s="12"/>
      <c r="BCI6" s="12"/>
      <c r="BCJ6" s="12"/>
      <c r="BCK6" s="12"/>
      <c r="BCL6" s="12"/>
      <c r="BCM6" s="12"/>
      <c r="BCN6" s="12"/>
      <c r="BCO6" s="12"/>
      <c r="BCP6" s="12"/>
      <c r="BCQ6" s="12"/>
      <c r="BCR6" s="12"/>
      <c r="BCS6" s="12"/>
      <c r="BCT6" s="12"/>
      <c r="BCU6" s="12"/>
      <c r="BCV6" s="12"/>
      <c r="BCW6" s="12"/>
      <c r="BCX6" s="12"/>
      <c r="BCY6" s="12"/>
      <c r="BCZ6" s="12"/>
      <c r="BDA6" s="12"/>
      <c r="BDB6" s="12"/>
      <c r="BDC6" s="12"/>
      <c r="BDD6" s="12"/>
      <c r="BDE6" s="12"/>
      <c r="BDF6" s="12"/>
      <c r="BDG6" s="12"/>
      <c r="BDH6" s="12"/>
      <c r="BDI6" s="12"/>
      <c r="BDJ6" s="12"/>
      <c r="BDK6" s="12"/>
      <c r="BDL6" s="12"/>
      <c r="BDM6" s="12"/>
      <c r="BDN6" s="12"/>
      <c r="BDO6" s="12"/>
      <c r="BDP6" s="12"/>
      <c r="BDQ6" s="12"/>
      <c r="BDR6" s="12"/>
      <c r="BDS6" s="12"/>
      <c r="BDT6" s="12"/>
      <c r="BDU6" s="12"/>
      <c r="BDV6" s="12"/>
      <c r="BDW6" s="12"/>
      <c r="BDX6" s="12"/>
      <c r="BDY6" s="12"/>
      <c r="BDZ6" s="12"/>
      <c r="BEA6" s="12"/>
      <c r="BEB6" s="12"/>
      <c r="BEC6" s="12"/>
      <c r="BED6" s="12"/>
      <c r="BEE6" s="12"/>
      <c r="BEF6" s="12"/>
      <c r="BEG6" s="12"/>
      <c r="BEH6" s="12"/>
      <c r="BEI6" s="12"/>
      <c r="BEJ6" s="12"/>
      <c r="BEK6" s="12"/>
      <c r="BEL6" s="12"/>
      <c r="BEM6" s="12"/>
      <c r="BEN6" s="12"/>
      <c r="BEO6" s="12"/>
      <c r="BEP6" s="12"/>
      <c r="BEQ6" s="12"/>
      <c r="BER6" s="12"/>
      <c r="BES6" s="12"/>
      <c r="BET6" s="12"/>
      <c r="BEU6" s="12"/>
      <c r="BEV6" s="12"/>
      <c r="BEW6" s="12"/>
      <c r="BEX6" s="12"/>
      <c r="BEY6" s="12"/>
      <c r="BEZ6" s="12"/>
      <c r="BFA6" s="12"/>
      <c r="BFB6" s="12"/>
      <c r="BFC6" s="12"/>
      <c r="BFD6" s="12"/>
      <c r="BFE6" s="12"/>
      <c r="BFF6" s="12"/>
      <c r="BFG6" s="12"/>
      <c r="BFH6" s="12"/>
      <c r="BFI6" s="12"/>
      <c r="BFJ6" s="12"/>
      <c r="BFK6" s="12"/>
      <c r="BFL6" s="12"/>
      <c r="BFM6" s="12"/>
      <c r="BFN6" s="12"/>
      <c r="BFO6" s="12"/>
      <c r="BFP6" s="12"/>
      <c r="BFQ6" s="12"/>
      <c r="BFR6" s="12"/>
      <c r="BFS6" s="12"/>
      <c r="BFT6" s="12"/>
      <c r="BFU6" s="12"/>
      <c r="BFV6" s="12"/>
      <c r="BFW6" s="12"/>
      <c r="BFX6" s="12"/>
      <c r="BFY6" s="12"/>
      <c r="BFZ6" s="12"/>
      <c r="BGA6" s="12"/>
      <c r="BGB6" s="12"/>
      <c r="BGC6" s="12"/>
      <c r="BGD6" s="12"/>
      <c r="BGE6" s="12"/>
      <c r="BGF6" s="12"/>
      <c r="BGG6" s="12"/>
      <c r="BGH6" s="12"/>
      <c r="BGI6" s="12"/>
      <c r="BGJ6" s="12"/>
      <c r="BGK6" s="12"/>
      <c r="BGL6" s="12"/>
      <c r="BGM6" s="12"/>
      <c r="BGN6" s="12"/>
      <c r="BGO6" s="12"/>
      <c r="BGP6" s="12"/>
      <c r="BGQ6" s="12"/>
      <c r="BGR6" s="12"/>
      <c r="BGS6" s="12"/>
      <c r="BGT6" s="12"/>
      <c r="BGU6" s="12"/>
      <c r="BGV6" s="12"/>
      <c r="BGW6" s="12"/>
      <c r="BGX6" s="12"/>
      <c r="BGY6" s="12"/>
      <c r="BGZ6" s="12"/>
      <c r="BHA6" s="12"/>
      <c r="BHB6" s="12"/>
      <c r="BHC6" s="12"/>
      <c r="BHD6" s="12"/>
      <c r="BHE6" s="12"/>
      <c r="BHF6" s="12"/>
      <c r="BHG6" s="12"/>
      <c r="BHH6" s="12"/>
      <c r="BHI6" s="12"/>
      <c r="BHJ6" s="12"/>
      <c r="BHK6" s="12"/>
      <c r="BHL6" s="12"/>
      <c r="BHM6" s="12"/>
      <c r="BHN6" s="12"/>
      <c r="BHO6" s="12"/>
      <c r="BHP6" s="12"/>
      <c r="BHQ6" s="12"/>
      <c r="BHR6" s="12"/>
      <c r="BHS6" s="12"/>
      <c r="BHT6" s="12"/>
      <c r="BHU6" s="12"/>
      <c r="BHV6" s="12"/>
      <c r="BHW6" s="12"/>
      <c r="BHX6" s="12"/>
      <c r="BHY6" s="12"/>
      <c r="BHZ6" s="12"/>
      <c r="BIA6" s="12"/>
      <c r="BIB6" s="12"/>
      <c r="BIC6" s="12"/>
      <c r="BID6" s="12"/>
      <c r="BIE6" s="12"/>
      <c r="BIF6" s="12"/>
      <c r="BIG6" s="12"/>
      <c r="BIH6" s="12"/>
      <c r="BII6" s="12"/>
      <c r="BIJ6" s="12"/>
      <c r="BIK6" s="12"/>
      <c r="BIL6" s="12"/>
      <c r="BIM6" s="12"/>
      <c r="BIN6" s="12"/>
      <c r="BIO6" s="12"/>
      <c r="BIP6" s="12"/>
      <c r="BIQ6" s="12"/>
      <c r="BIR6" s="12"/>
      <c r="BIS6" s="12"/>
      <c r="BIT6" s="12"/>
      <c r="BIU6" s="12"/>
      <c r="BIV6" s="12"/>
      <c r="BIW6" s="12"/>
      <c r="BIX6" s="12"/>
      <c r="BIY6" s="12"/>
      <c r="BIZ6" s="12"/>
      <c r="BJA6" s="12"/>
      <c r="BJB6" s="12"/>
      <c r="BJC6" s="12"/>
      <c r="BJD6" s="12"/>
      <c r="BJE6" s="12"/>
      <c r="BJF6" s="12"/>
      <c r="BJG6" s="12"/>
      <c r="BJH6" s="12"/>
      <c r="BJI6" s="12"/>
      <c r="BJJ6" s="12"/>
      <c r="BJK6" s="12"/>
      <c r="BJL6" s="12"/>
      <c r="BJM6" s="12"/>
      <c r="BJN6" s="12"/>
      <c r="BJO6" s="12"/>
      <c r="BJP6" s="12"/>
      <c r="BJQ6" s="12"/>
      <c r="BJR6" s="12"/>
      <c r="BJS6" s="12"/>
      <c r="BJT6" s="12"/>
      <c r="BJU6" s="12"/>
      <c r="BJV6" s="12"/>
      <c r="BJW6" s="12"/>
      <c r="BJX6" s="12"/>
      <c r="BJY6" s="12"/>
      <c r="BJZ6" s="12"/>
      <c r="BKA6" s="12"/>
      <c r="BKB6" s="12"/>
      <c r="BKC6" s="12"/>
      <c r="BKD6" s="12"/>
      <c r="BKE6" s="12"/>
      <c r="BKF6" s="12"/>
      <c r="BKG6" s="12"/>
      <c r="BKH6" s="12"/>
      <c r="BKI6" s="12"/>
      <c r="BKJ6" s="12"/>
      <c r="BKK6" s="12"/>
      <c r="BKL6" s="12"/>
      <c r="BKM6" s="12"/>
      <c r="BKN6" s="12"/>
      <c r="BKO6" s="12"/>
      <c r="BKP6" s="12"/>
      <c r="BKQ6" s="12"/>
      <c r="BKR6" s="12"/>
      <c r="BKS6" s="12"/>
      <c r="BKT6" s="12"/>
      <c r="BKU6" s="12"/>
      <c r="BKV6" s="12"/>
      <c r="BKW6" s="12"/>
      <c r="BKX6" s="12"/>
      <c r="BKY6" s="12"/>
    </row>
    <row r="7" spans="1:1663" s="3" customFormat="1" ht="13.15" customHeight="1">
      <c r="A7" s="143"/>
      <c r="B7" s="2" t="s">
        <v>39</v>
      </c>
      <c r="C7" s="6">
        <v>41502.420780142536</v>
      </c>
      <c r="D7" s="6">
        <v>38135.885963692534</v>
      </c>
      <c r="E7" s="6">
        <v>32660.834929595028</v>
      </c>
      <c r="F7" s="6">
        <v>39238.241297049353</v>
      </c>
      <c r="G7" s="6">
        <v>42087.92892275301</v>
      </c>
      <c r="H7" s="6">
        <v>49882.475979121737</v>
      </c>
      <c r="I7" s="6">
        <v>46854.37429440995</v>
      </c>
      <c r="J7" s="6">
        <v>52469.775553550753</v>
      </c>
      <c r="K7" s="6">
        <v>43704.438163156708</v>
      </c>
      <c r="L7" s="6">
        <v>37652.025191395551</v>
      </c>
      <c r="M7" s="6">
        <v>45690.40060586216</v>
      </c>
      <c r="N7" s="6">
        <v>43794.507253727941</v>
      </c>
      <c r="O7" s="6">
        <v>52816.482238227087</v>
      </c>
      <c r="P7" s="6">
        <v>45843.794964552893</v>
      </c>
      <c r="Q7" s="6">
        <v>24547.204968421949</v>
      </c>
      <c r="R7" s="6">
        <v>18252.92777683122</v>
      </c>
      <c r="S7" s="6">
        <v>25319.149581806909</v>
      </c>
      <c r="T7" s="6">
        <v>28009.39393893188</v>
      </c>
      <c r="U7" s="6">
        <v>28008.41639861052</v>
      </c>
      <c r="V7" s="6">
        <v>36816.561894443512</v>
      </c>
      <c r="W7" s="6">
        <v>40102.068682383993</v>
      </c>
      <c r="X7" s="6">
        <v>35111.904052959449</v>
      </c>
      <c r="Y7" s="6">
        <v>153962.78572719701</v>
      </c>
      <c r="Z7" s="6">
        <v>63822.881769946762</v>
      </c>
      <c r="AA7" s="6">
        <v>53842.156317302753</v>
      </c>
      <c r="AB7" s="6">
        <v>65858.324179222021</v>
      </c>
      <c r="AC7" s="6">
        <v>86420.617536160804</v>
      </c>
      <c r="AD7" s="6">
        <v>95163.159334781667</v>
      </c>
      <c r="AE7" s="6">
        <v>69166.21825059547</v>
      </c>
      <c r="AF7" s="6">
        <v>79104.724680469095</v>
      </c>
      <c r="AG7" s="6">
        <v>77621.949209241939</v>
      </c>
      <c r="AH7" s="6">
        <v>78698.823978331697</v>
      </c>
      <c r="AI7" s="6">
        <v>73978.375754839319</v>
      </c>
      <c r="AJ7" s="6">
        <v>41081.66681612801</v>
      </c>
      <c r="AK7" s="6">
        <v>49502.796778764023</v>
      </c>
      <c r="AL7" s="10">
        <v>38659.15809552365</v>
      </c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  <c r="IP7" s="12"/>
      <c r="IQ7" s="12"/>
      <c r="IR7" s="12"/>
      <c r="IS7" s="12"/>
      <c r="IT7" s="12"/>
      <c r="IU7" s="12"/>
      <c r="IV7" s="12"/>
      <c r="IW7" s="12"/>
      <c r="IX7" s="12"/>
      <c r="IY7" s="12"/>
      <c r="IZ7" s="12"/>
      <c r="JA7" s="12"/>
      <c r="JB7" s="12"/>
      <c r="JC7" s="12"/>
      <c r="JD7" s="12"/>
      <c r="JE7" s="12"/>
      <c r="JF7" s="12"/>
      <c r="JG7" s="12"/>
      <c r="JH7" s="12"/>
      <c r="JI7" s="12"/>
      <c r="JJ7" s="12"/>
      <c r="JK7" s="12"/>
      <c r="JL7" s="12"/>
      <c r="JM7" s="12"/>
      <c r="JN7" s="12"/>
      <c r="JO7" s="12"/>
      <c r="JP7" s="12"/>
      <c r="JQ7" s="12"/>
      <c r="JR7" s="12"/>
      <c r="JS7" s="12"/>
      <c r="JT7" s="12"/>
      <c r="JU7" s="12"/>
      <c r="JV7" s="12"/>
      <c r="JW7" s="12"/>
      <c r="JX7" s="12"/>
      <c r="JY7" s="12"/>
      <c r="JZ7" s="12"/>
      <c r="KA7" s="12"/>
      <c r="KB7" s="12"/>
      <c r="KC7" s="12"/>
      <c r="KD7" s="12"/>
      <c r="KE7" s="12"/>
      <c r="KF7" s="12"/>
      <c r="KG7" s="12"/>
      <c r="KH7" s="12"/>
      <c r="KI7" s="12"/>
      <c r="KJ7" s="12"/>
      <c r="KK7" s="12"/>
      <c r="KL7" s="12"/>
      <c r="KM7" s="12"/>
      <c r="KN7" s="12"/>
      <c r="KO7" s="12"/>
      <c r="KP7" s="12"/>
      <c r="KQ7" s="12"/>
      <c r="KR7" s="12"/>
      <c r="KS7" s="12"/>
      <c r="KT7" s="12"/>
      <c r="KU7" s="12"/>
      <c r="KV7" s="12"/>
      <c r="KW7" s="12"/>
      <c r="KX7" s="12"/>
      <c r="KY7" s="12"/>
      <c r="KZ7" s="12"/>
      <c r="LA7" s="12"/>
      <c r="LB7" s="12"/>
      <c r="LC7" s="12"/>
      <c r="LD7" s="12"/>
      <c r="LE7" s="12"/>
      <c r="LF7" s="12"/>
      <c r="LG7" s="12"/>
      <c r="LH7" s="12"/>
      <c r="LI7" s="12"/>
      <c r="LJ7" s="12"/>
      <c r="LK7" s="12"/>
      <c r="LL7" s="12"/>
      <c r="LM7" s="12"/>
      <c r="LN7" s="12"/>
      <c r="LO7" s="12"/>
      <c r="LP7" s="12"/>
      <c r="LQ7" s="12"/>
      <c r="LR7" s="12"/>
      <c r="LS7" s="12"/>
      <c r="LT7" s="12"/>
      <c r="LU7" s="12"/>
      <c r="LV7" s="12"/>
      <c r="LW7" s="12"/>
      <c r="LX7" s="12"/>
      <c r="LY7" s="12"/>
      <c r="LZ7" s="12"/>
      <c r="MA7" s="12"/>
      <c r="MB7" s="12"/>
      <c r="MC7" s="12"/>
      <c r="MD7" s="12"/>
      <c r="ME7" s="12"/>
      <c r="MF7" s="12"/>
      <c r="MG7" s="12"/>
      <c r="MH7" s="12"/>
      <c r="MI7" s="12"/>
      <c r="MJ7" s="12"/>
      <c r="MK7" s="12"/>
      <c r="ML7" s="12"/>
      <c r="MM7" s="12"/>
      <c r="MN7" s="12"/>
      <c r="MO7" s="12"/>
      <c r="MP7" s="12"/>
      <c r="MQ7" s="12"/>
      <c r="MR7" s="12"/>
      <c r="MS7" s="12"/>
      <c r="MT7" s="12"/>
      <c r="MU7" s="12"/>
      <c r="MV7" s="12"/>
      <c r="MW7" s="12"/>
      <c r="MX7" s="12"/>
      <c r="MY7" s="12"/>
      <c r="MZ7" s="12"/>
      <c r="NA7" s="12"/>
      <c r="NB7" s="12"/>
      <c r="NC7" s="12"/>
      <c r="ND7" s="12"/>
      <c r="NE7" s="12"/>
      <c r="NF7" s="12"/>
      <c r="NG7" s="12"/>
      <c r="NH7" s="12"/>
      <c r="NI7" s="12"/>
      <c r="NJ7" s="12"/>
      <c r="NK7" s="12"/>
      <c r="NL7" s="12"/>
      <c r="NM7" s="12"/>
      <c r="NN7" s="12"/>
      <c r="NO7" s="12"/>
      <c r="NP7" s="12"/>
      <c r="NQ7" s="12"/>
      <c r="NR7" s="12"/>
      <c r="NS7" s="12"/>
      <c r="NT7" s="12"/>
      <c r="NU7" s="12"/>
      <c r="NV7" s="12"/>
      <c r="NW7" s="12"/>
      <c r="NX7" s="12"/>
      <c r="NY7" s="12"/>
      <c r="NZ7" s="12"/>
      <c r="OA7" s="12"/>
      <c r="OB7" s="12"/>
      <c r="OC7" s="12"/>
      <c r="OD7" s="12"/>
      <c r="OE7" s="12"/>
      <c r="OF7" s="12"/>
      <c r="OG7" s="12"/>
      <c r="OH7" s="12"/>
      <c r="OI7" s="12"/>
      <c r="OJ7" s="12"/>
      <c r="OK7" s="12"/>
      <c r="OL7" s="12"/>
      <c r="OM7" s="12"/>
      <c r="ON7" s="12"/>
      <c r="OO7" s="12"/>
      <c r="OP7" s="12"/>
      <c r="OQ7" s="12"/>
      <c r="OR7" s="12"/>
      <c r="OS7" s="12"/>
      <c r="OT7" s="12"/>
      <c r="OU7" s="12"/>
      <c r="OV7" s="12"/>
      <c r="OW7" s="12"/>
      <c r="OX7" s="12"/>
      <c r="OY7" s="12"/>
      <c r="OZ7" s="12"/>
      <c r="PA7" s="12"/>
      <c r="PB7" s="12"/>
      <c r="PC7" s="12"/>
      <c r="PD7" s="12"/>
      <c r="PE7" s="12"/>
      <c r="PF7" s="12"/>
      <c r="PG7" s="12"/>
      <c r="PH7" s="12"/>
      <c r="PI7" s="12"/>
      <c r="PJ7" s="12"/>
      <c r="PK7" s="12"/>
      <c r="PL7" s="12"/>
      <c r="PM7" s="12"/>
      <c r="PN7" s="12"/>
      <c r="PO7" s="12"/>
      <c r="PP7" s="12"/>
      <c r="PQ7" s="12"/>
      <c r="PR7" s="12"/>
      <c r="PS7" s="12"/>
      <c r="PT7" s="12"/>
      <c r="PU7" s="12"/>
      <c r="PV7" s="12"/>
      <c r="PW7" s="12"/>
      <c r="PX7" s="12"/>
      <c r="PY7" s="12"/>
      <c r="PZ7" s="12"/>
      <c r="QA7" s="12"/>
      <c r="QB7" s="12"/>
      <c r="QC7" s="12"/>
      <c r="QD7" s="12"/>
      <c r="QE7" s="12"/>
      <c r="QF7" s="12"/>
      <c r="QG7" s="12"/>
      <c r="QH7" s="12"/>
      <c r="QI7" s="12"/>
      <c r="QJ7" s="12"/>
      <c r="QK7" s="12"/>
      <c r="QL7" s="12"/>
      <c r="QM7" s="12"/>
      <c r="QN7" s="12"/>
      <c r="QO7" s="12"/>
      <c r="QP7" s="12"/>
      <c r="QQ7" s="12"/>
      <c r="QR7" s="12"/>
      <c r="QS7" s="12"/>
      <c r="QT7" s="12"/>
      <c r="QU7" s="12"/>
      <c r="QV7" s="12"/>
      <c r="QW7" s="12"/>
      <c r="QX7" s="12"/>
      <c r="QY7" s="12"/>
      <c r="QZ7" s="12"/>
      <c r="RA7" s="12"/>
      <c r="RB7" s="12"/>
      <c r="RC7" s="12"/>
      <c r="RD7" s="12"/>
      <c r="RE7" s="12"/>
      <c r="RF7" s="12"/>
      <c r="RG7" s="12"/>
      <c r="RH7" s="12"/>
      <c r="RI7" s="12"/>
      <c r="RJ7" s="12"/>
      <c r="RK7" s="12"/>
      <c r="RL7" s="12"/>
      <c r="RM7" s="12"/>
      <c r="RN7" s="12"/>
      <c r="RO7" s="12"/>
      <c r="RP7" s="12"/>
      <c r="RQ7" s="12"/>
      <c r="RR7" s="12"/>
      <c r="RS7" s="12"/>
      <c r="RT7" s="12"/>
      <c r="RU7" s="12"/>
      <c r="RV7" s="12"/>
      <c r="RW7" s="12"/>
      <c r="RX7" s="12"/>
      <c r="RY7" s="12"/>
      <c r="RZ7" s="12"/>
      <c r="SA7" s="12"/>
      <c r="SB7" s="12"/>
      <c r="SC7" s="12"/>
      <c r="SD7" s="12"/>
      <c r="SE7" s="12"/>
      <c r="SF7" s="12"/>
      <c r="SG7" s="12"/>
      <c r="SH7" s="12"/>
      <c r="SI7" s="12"/>
      <c r="SJ7" s="12"/>
      <c r="SK7" s="12"/>
      <c r="SL7" s="12"/>
      <c r="SM7" s="12"/>
      <c r="SN7" s="12"/>
      <c r="SO7" s="12"/>
      <c r="SP7" s="12"/>
      <c r="SQ7" s="12"/>
      <c r="SR7" s="12"/>
      <c r="SS7" s="12"/>
      <c r="ST7" s="12"/>
      <c r="SU7" s="12"/>
      <c r="SV7" s="12"/>
      <c r="SW7" s="12"/>
      <c r="SX7" s="12"/>
      <c r="SY7" s="12"/>
      <c r="SZ7" s="12"/>
      <c r="TA7" s="12"/>
      <c r="TB7" s="12"/>
      <c r="TC7" s="12"/>
      <c r="TD7" s="12"/>
      <c r="TE7" s="12"/>
      <c r="TF7" s="12"/>
      <c r="TG7" s="12"/>
      <c r="TH7" s="12"/>
      <c r="TI7" s="12"/>
      <c r="TJ7" s="12"/>
      <c r="TK7" s="12"/>
      <c r="TL7" s="12"/>
      <c r="TM7" s="12"/>
      <c r="TN7" s="12"/>
      <c r="TO7" s="12"/>
      <c r="TP7" s="12"/>
      <c r="TQ7" s="12"/>
      <c r="TR7" s="12"/>
      <c r="TS7" s="12"/>
      <c r="TT7" s="12"/>
      <c r="TU7" s="12"/>
      <c r="TV7" s="12"/>
      <c r="TW7" s="12"/>
      <c r="TX7" s="12"/>
      <c r="TY7" s="12"/>
      <c r="TZ7" s="12"/>
      <c r="UA7" s="12"/>
      <c r="UB7" s="12"/>
      <c r="UC7" s="12"/>
      <c r="UD7" s="12"/>
      <c r="UE7" s="12"/>
      <c r="UF7" s="12"/>
      <c r="UG7" s="12"/>
      <c r="UH7" s="12"/>
      <c r="UI7" s="12"/>
      <c r="UJ7" s="12"/>
      <c r="UK7" s="12"/>
      <c r="UL7" s="12"/>
      <c r="UM7" s="12"/>
      <c r="UN7" s="12"/>
      <c r="UO7" s="12"/>
      <c r="UP7" s="12"/>
      <c r="UQ7" s="12"/>
      <c r="UR7" s="12"/>
      <c r="US7" s="12"/>
      <c r="UT7" s="12"/>
      <c r="UU7" s="12"/>
      <c r="UV7" s="12"/>
      <c r="UW7" s="12"/>
      <c r="UX7" s="12"/>
      <c r="UY7" s="12"/>
      <c r="UZ7" s="12"/>
      <c r="VA7" s="12"/>
      <c r="VB7" s="12"/>
      <c r="VC7" s="12"/>
      <c r="VD7" s="12"/>
      <c r="VE7" s="12"/>
      <c r="VF7" s="12"/>
      <c r="VG7" s="12"/>
      <c r="VH7" s="12"/>
      <c r="VI7" s="12"/>
      <c r="VJ7" s="12"/>
      <c r="VK7" s="12"/>
      <c r="VL7" s="12"/>
      <c r="VM7" s="12"/>
      <c r="VN7" s="12"/>
      <c r="VO7" s="12"/>
      <c r="VP7" s="12"/>
      <c r="VQ7" s="12"/>
      <c r="VR7" s="12"/>
      <c r="VS7" s="12"/>
      <c r="VT7" s="12"/>
      <c r="VU7" s="12"/>
      <c r="VV7" s="12"/>
      <c r="VW7" s="12"/>
      <c r="VX7" s="12"/>
      <c r="VY7" s="12"/>
      <c r="VZ7" s="12"/>
      <c r="WA7" s="12"/>
      <c r="WB7" s="12"/>
      <c r="WC7" s="12"/>
      <c r="WD7" s="12"/>
      <c r="WE7" s="12"/>
      <c r="WF7" s="12"/>
      <c r="WG7" s="12"/>
      <c r="WH7" s="12"/>
      <c r="WI7" s="12"/>
      <c r="WJ7" s="12"/>
      <c r="WK7" s="12"/>
      <c r="WL7" s="12"/>
      <c r="WM7" s="12"/>
      <c r="WN7" s="12"/>
      <c r="WO7" s="12"/>
      <c r="WP7" s="12"/>
      <c r="WQ7" s="12"/>
      <c r="WR7" s="12"/>
      <c r="WS7" s="12"/>
      <c r="WT7" s="12"/>
      <c r="WU7" s="12"/>
      <c r="WV7" s="12"/>
      <c r="WW7" s="12"/>
      <c r="WX7" s="12"/>
      <c r="WY7" s="12"/>
      <c r="WZ7" s="12"/>
      <c r="XA7" s="12"/>
      <c r="XB7" s="12"/>
      <c r="XC7" s="12"/>
      <c r="XD7" s="12"/>
      <c r="XE7" s="12"/>
      <c r="XF7" s="12"/>
      <c r="XG7" s="12"/>
      <c r="XH7" s="12"/>
      <c r="XI7" s="12"/>
      <c r="XJ7" s="12"/>
      <c r="XK7" s="12"/>
      <c r="XL7" s="12"/>
      <c r="XM7" s="12"/>
      <c r="XN7" s="12"/>
      <c r="XO7" s="12"/>
      <c r="XP7" s="12"/>
      <c r="XQ7" s="12"/>
      <c r="XR7" s="12"/>
      <c r="XS7" s="12"/>
      <c r="XT7" s="12"/>
      <c r="XU7" s="12"/>
      <c r="XV7" s="12"/>
      <c r="XW7" s="12"/>
      <c r="XX7" s="12"/>
      <c r="XY7" s="12"/>
      <c r="XZ7" s="12"/>
      <c r="YA7" s="12"/>
      <c r="YB7" s="12"/>
      <c r="YC7" s="12"/>
      <c r="YD7" s="12"/>
      <c r="YE7" s="12"/>
      <c r="YF7" s="12"/>
      <c r="YG7" s="12"/>
      <c r="YH7" s="12"/>
      <c r="YI7" s="12"/>
      <c r="YJ7" s="12"/>
      <c r="YK7" s="12"/>
      <c r="YL7" s="12"/>
      <c r="YM7" s="12"/>
      <c r="YN7" s="12"/>
      <c r="YO7" s="12"/>
      <c r="YP7" s="12"/>
      <c r="YQ7" s="12"/>
      <c r="YR7" s="12"/>
      <c r="YS7" s="12"/>
      <c r="YT7" s="12"/>
      <c r="YU7" s="12"/>
      <c r="YV7" s="12"/>
      <c r="YW7" s="12"/>
      <c r="YX7" s="12"/>
      <c r="YY7" s="12"/>
      <c r="YZ7" s="12"/>
      <c r="ZA7" s="12"/>
      <c r="ZB7" s="12"/>
      <c r="ZC7" s="12"/>
      <c r="ZD7" s="12"/>
      <c r="ZE7" s="12"/>
      <c r="ZF7" s="12"/>
      <c r="ZG7" s="12"/>
      <c r="ZH7" s="12"/>
      <c r="ZI7" s="12"/>
      <c r="ZJ7" s="12"/>
      <c r="ZK7" s="12"/>
      <c r="ZL7" s="12"/>
      <c r="ZM7" s="12"/>
      <c r="ZN7" s="12"/>
      <c r="ZO7" s="12"/>
      <c r="ZP7" s="12"/>
      <c r="ZQ7" s="12"/>
      <c r="ZR7" s="12"/>
      <c r="ZS7" s="12"/>
      <c r="ZT7" s="12"/>
      <c r="ZU7" s="12"/>
      <c r="ZV7" s="12"/>
      <c r="ZW7" s="12"/>
      <c r="ZX7" s="12"/>
      <c r="ZY7" s="12"/>
      <c r="ZZ7" s="12"/>
      <c r="AAA7" s="12"/>
      <c r="AAB7" s="12"/>
      <c r="AAC7" s="12"/>
      <c r="AAD7" s="12"/>
      <c r="AAE7" s="12"/>
      <c r="AAF7" s="12"/>
      <c r="AAG7" s="12"/>
      <c r="AAH7" s="12"/>
      <c r="AAI7" s="12"/>
      <c r="AAJ7" s="12"/>
      <c r="AAK7" s="12"/>
      <c r="AAL7" s="12"/>
      <c r="AAM7" s="12"/>
      <c r="AAN7" s="12"/>
      <c r="AAO7" s="12"/>
      <c r="AAP7" s="12"/>
      <c r="AAQ7" s="12"/>
      <c r="AAR7" s="12"/>
      <c r="AAS7" s="12"/>
      <c r="AAT7" s="12"/>
      <c r="AAU7" s="12"/>
      <c r="AAV7" s="12"/>
      <c r="AAW7" s="12"/>
      <c r="AAX7" s="12"/>
      <c r="AAY7" s="12"/>
      <c r="AAZ7" s="12"/>
      <c r="ABA7" s="12"/>
      <c r="ABB7" s="12"/>
      <c r="ABC7" s="12"/>
      <c r="ABD7" s="12"/>
      <c r="ABE7" s="12"/>
      <c r="ABF7" s="12"/>
      <c r="ABG7" s="12"/>
      <c r="ABH7" s="12"/>
      <c r="ABI7" s="12"/>
      <c r="ABJ7" s="12"/>
      <c r="ABK7" s="12"/>
      <c r="ABL7" s="12"/>
      <c r="ABM7" s="12"/>
      <c r="ABN7" s="12"/>
      <c r="ABO7" s="12"/>
      <c r="ABP7" s="12"/>
      <c r="ABQ7" s="12"/>
      <c r="ABR7" s="12"/>
      <c r="ABS7" s="12"/>
      <c r="ABT7" s="12"/>
      <c r="ABU7" s="12"/>
      <c r="ABV7" s="12"/>
      <c r="ABW7" s="12"/>
      <c r="ABX7" s="12"/>
      <c r="ABY7" s="12"/>
      <c r="ABZ7" s="12"/>
      <c r="ACA7" s="12"/>
      <c r="ACB7" s="12"/>
      <c r="ACC7" s="12"/>
      <c r="ACD7" s="12"/>
      <c r="ACE7" s="12"/>
      <c r="ACF7" s="12"/>
      <c r="ACG7" s="12"/>
      <c r="ACH7" s="12"/>
      <c r="ACI7" s="12"/>
      <c r="ACJ7" s="12"/>
      <c r="ACK7" s="12"/>
      <c r="ACL7" s="12"/>
      <c r="ACM7" s="12"/>
      <c r="ACN7" s="12"/>
      <c r="ACO7" s="12"/>
      <c r="ACP7" s="12"/>
      <c r="ACQ7" s="12"/>
      <c r="ACR7" s="12"/>
      <c r="ACS7" s="12"/>
      <c r="ACT7" s="12"/>
      <c r="ACU7" s="12"/>
      <c r="ACV7" s="12"/>
      <c r="ACW7" s="12"/>
      <c r="ACX7" s="12"/>
      <c r="ACY7" s="12"/>
      <c r="ACZ7" s="12"/>
      <c r="ADA7" s="12"/>
      <c r="ADB7" s="12"/>
      <c r="ADC7" s="12"/>
      <c r="ADD7" s="12"/>
      <c r="ADE7" s="12"/>
      <c r="ADF7" s="12"/>
      <c r="ADG7" s="12"/>
      <c r="ADH7" s="12"/>
      <c r="ADI7" s="12"/>
      <c r="ADJ7" s="12"/>
      <c r="ADK7" s="12"/>
      <c r="ADL7" s="12"/>
      <c r="ADM7" s="12"/>
      <c r="ADN7" s="12"/>
      <c r="ADO7" s="12"/>
      <c r="ADP7" s="12"/>
      <c r="ADQ7" s="12"/>
      <c r="ADR7" s="12"/>
      <c r="ADS7" s="12"/>
      <c r="ADT7" s="12"/>
      <c r="ADU7" s="12"/>
      <c r="ADV7" s="12"/>
      <c r="ADW7" s="12"/>
      <c r="ADX7" s="12"/>
      <c r="ADY7" s="12"/>
      <c r="ADZ7" s="12"/>
      <c r="AEA7" s="12"/>
      <c r="AEB7" s="12"/>
      <c r="AEC7" s="12"/>
      <c r="AED7" s="12"/>
      <c r="AEE7" s="12"/>
      <c r="AEF7" s="12"/>
      <c r="AEG7" s="12"/>
      <c r="AEH7" s="12"/>
      <c r="AEI7" s="12"/>
      <c r="AEJ7" s="12"/>
      <c r="AEK7" s="12"/>
      <c r="AEL7" s="12"/>
      <c r="AEM7" s="12"/>
      <c r="AEN7" s="12"/>
      <c r="AEO7" s="12"/>
      <c r="AEP7" s="12"/>
      <c r="AEQ7" s="12"/>
      <c r="AER7" s="12"/>
      <c r="AES7" s="12"/>
      <c r="AET7" s="12"/>
      <c r="AEU7" s="12"/>
      <c r="AEV7" s="12"/>
      <c r="AEW7" s="12"/>
      <c r="AEX7" s="12"/>
      <c r="AEY7" s="12"/>
      <c r="AEZ7" s="12"/>
      <c r="AFA7" s="12"/>
      <c r="AFB7" s="12"/>
      <c r="AFC7" s="12"/>
      <c r="AFD7" s="12"/>
      <c r="AFE7" s="12"/>
      <c r="AFF7" s="12"/>
      <c r="AFG7" s="12"/>
      <c r="AFH7" s="12"/>
      <c r="AFI7" s="12"/>
      <c r="AFJ7" s="12"/>
      <c r="AFK7" s="12"/>
      <c r="AFL7" s="12"/>
      <c r="AFM7" s="12"/>
      <c r="AFN7" s="12"/>
      <c r="AFO7" s="12"/>
      <c r="AFP7" s="12"/>
      <c r="AFQ7" s="12"/>
      <c r="AFR7" s="12"/>
      <c r="AFS7" s="12"/>
      <c r="AFT7" s="12"/>
      <c r="AFU7" s="12"/>
      <c r="AFV7" s="12"/>
      <c r="AFW7" s="12"/>
      <c r="AFX7" s="12"/>
      <c r="AFY7" s="12"/>
      <c r="AFZ7" s="12"/>
      <c r="AGA7" s="12"/>
      <c r="AGB7" s="12"/>
      <c r="AGC7" s="12"/>
      <c r="AGD7" s="12"/>
      <c r="AGE7" s="12"/>
      <c r="AGF7" s="12"/>
      <c r="AGG7" s="12"/>
      <c r="AGH7" s="12"/>
      <c r="AGI7" s="12"/>
      <c r="AGJ7" s="12"/>
      <c r="AGK7" s="12"/>
      <c r="AGL7" s="12"/>
      <c r="AGM7" s="12"/>
      <c r="AGN7" s="12"/>
      <c r="AGO7" s="12"/>
      <c r="AGP7" s="12"/>
      <c r="AGQ7" s="12"/>
      <c r="AGR7" s="12"/>
      <c r="AGS7" s="12"/>
      <c r="AGT7" s="12"/>
      <c r="AGU7" s="12"/>
      <c r="AGV7" s="12"/>
      <c r="AGW7" s="12"/>
      <c r="AGX7" s="12"/>
      <c r="AGY7" s="12"/>
      <c r="AGZ7" s="12"/>
      <c r="AHA7" s="12"/>
      <c r="AHB7" s="12"/>
      <c r="AHC7" s="12"/>
      <c r="AHD7" s="12"/>
      <c r="AHE7" s="12"/>
      <c r="AHF7" s="12"/>
      <c r="AHG7" s="12"/>
      <c r="AHH7" s="12"/>
      <c r="AHI7" s="12"/>
      <c r="AHJ7" s="12"/>
      <c r="AHK7" s="12"/>
      <c r="AHL7" s="12"/>
      <c r="AHM7" s="12"/>
      <c r="AHN7" s="12"/>
      <c r="AHO7" s="12"/>
      <c r="AHP7" s="12"/>
      <c r="AHQ7" s="12"/>
      <c r="AHR7" s="12"/>
      <c r="AHS7" s="12"/>
      <c r="AHT7" s="12"/>
      <c r="AHU7" s="12"/>
      <c r="AHV7" s="12"/>
      <c r="AHW7" s="12"/>
      <c r="AHX7" s="12"/>
      <c r="AHY7" s="12"/>
      <c r="AHZ7" s="12"/>
      <c r="AIA7" s="12"/>
      <c r="AIB7" s="12"/>
      <c r="AIC7" s="12"/>
      <c r="AID7" s="12"/>
      <c r="AIE7" s="12"/>
      <c r="AIF7" s="12"/>
      <c r="AIG7" s="12"/>
      <c r="AIH7" s="12"/>
      <c r="AII7" s="12"/>
      <c r="AIJ7" s="12"/>
      <c r="AIK7" s="12"/>
      <c r="AIL7" s="12"/>
      <c r="AIM7" s="12"/>
      <c r="AIN7" s="12"/>
      <c r="AIO7" s="12"/>
      <c r="AIP7" s="12"/>
      <c r="AIQ7" s="12"/>
      <c r="AIR7" s="12"/>
      <c r="AIS7" s="12"/>
      <c r="AIT7" s="12"/>
      <c r="AIU7" s="12"/>
      <c r="AIV7" s="12"/>
      <c r="AIW7" s="12"/>
      <c r="AIX7" s="12"/>
      <c r="AIY7" s="12"/>
      <c r="AIZ7" s="12"/>
      <c r="AJA7" s="12"/>
      <c r="AJB7" s="12"/>
      <c r="AJC7" s="12"/>
      <c r="AJD7" s="12"/>
      <c r="AJE7" s="12"/>
      <c r="AJF7" s="12"/>
      <c r="AJG7" s="12"/>
      <c r="AJH7" s="12"/>
      <c r="AJI7" s="12"/>
      <c r="AJJ7" s="12"/>
      <c r="AJK7" s="12"/>
      <c r="AJL7" s="12"/>
      <c r="AJM7" s="12"/>
      <c r="AJN7" s="12"/>
      <c r="AJO7" s="12"/>
      <c r="AJP7" s="12"/>
      <c r="AJQ7" s="12"/>
      <c r="AJR7" s="12"/>
      <c r="AJS7" s="12"/>
      <c r="AJT7" s="12"/>
      <c r="AJU7" s="12"/>
      <c r="AJV7" s="12"/>
      <c r="AJW7" s="12"/>
      <c r="AJX7" s="12"/>
      <c r="AJY7" s="12"/>
      <c r="AJZ7" s="12"/>
      <c r="AKA7" s="12"/>
      <c r="AKB7" s="12"/>
      <c r="AKC7" s="12"/>
      <c r="AKD7" s="12"/>
      <c r="AKE7" s="12"/>
      <c r="AKF7" s="12"/>
      <c r="AKG7" s="12"/>
      <c r="AKH7" s="12"/>
      <c r="AKI7" s="12"/>
      <c r="AKJ7" s="12"/>
      <c r="AKK7" s="12"/>
      <c r="AKL7" s="12"/>
      <c r="AKM7" s="12"/>
      <c r="AKN7" s="12"/>
      <c r="AKO7" s="12"/>
      <c r="AKP7" s="12"/>
      <c r="AKQ7" s="12"/>
      <c r="AKR7" s="12"/>
      <c r="AKS7" s="12"/>
      <c r="AKT7" s="12"/>
      <c r="AKU7" s="12"/>
      <c r="AKV7" s="12"/>
      <c r="AKW7" s="12"/>
      <c r="AKX7" s="12"/>
      <c r="AKY7" s="12"/>
      <c r="AKZ7" s="12"/>
      <c r="ALA7" s="12"/>
      <c r="ALB7" s="12"/>
      <c r="ALC7" s="12"/>
      <c r="ALD7" s="12"/>
      <c r="ALE7" s="12"/>
      <c r="ALF7" s="12"/>
      <c r="ALG7" s="12"/>
      <c r="ALH7" s="12"/>
      <c r="ALI7" s="12"/>
      <c r="ALJ7" s="12"/>
      <c r="ALK7" s="12"/>
      <c r="ALL7" s="12"/>
      <c r="ALM7" s="12"/>
      <c r="ALN7" s="12"/>
      <c r="ALO7" s="12"/>
      <c r="ALP7" s="12"/>
      <c r="ALQ7" s="12"/>
      <c r="ALR7" s="12"/>
      <c r="ALS7" s="12"/>
      <c r="ALT7" s="12"/>
      <c r="ALU7" s="12"/>
      <c r="ALV7" s="12"/>
      <c r="ALW7" s="12"/>
      <c r="ALX7" s="12"/>
      <c r="ALY7" s="12"/>
      <c r="ALZ7" s="12"/>
      <c r="AMA7" s="12"/>
      <c r="AMB7" s="12"/>
      <c r="AMC7" s="12"/>
      <c r="AMD7" s="12"/>
      <c r="AME7" s="12"/>
      <c r="AMF7" s="12"/>
      <c r="AMG7" s="12"/>
      <c r="AMH7" s="12"/>
      <c r="AMI7" s="12"/>
      <c r="AMJ7" s="12"/>
      <c r="AMK7" s="12"/>
      <c r="AML7" s="12"/>
      <c r="AMM7" s="12"/>
      <c r="AMN7" s="12"/>
      <c r="AMO7" s="12"/>
      <c r="AMP7" s="12"/>
      <c r="AMQ7" s="12"/>
      <c r="AMR7" s="12"/>
      <c r="AMS7" s="12"/>
      <c r="AMT7" s="12"/>
      <c r="AMU7" s="12"/>
      <c r="AMV7" s="12"/>
      <c r="AMW7" s="12"/>
      <c r="AMX7" s="12"/>
      <c r="AMY7" s="12"/>
      <c r="AMZ7" s="12"/>
      <c r="ANA7" s="12"/>
      <c r="ANB7" s="12"/>
      <c r="ANC7" s="12"/>
      <c r="AND7" s="12"/>
      <c r="ANE7" s="12"/>
      <c r="ANF7" s="12"/>
      <c r="ANG7" s="12"/>
      <c r="ANH7" s="12"/>
      <c r="ANI7" s="12"/>
      <c r="ANJ7" s="12"/>
      <c r="ANK7" s="12"/>
      <c r="ANL7" s="12"/>
      <c r="ANM7" s="12"/>
      <c r="ANN7" s="12"/>
      <c r="ANO7" s="12"/>
      <c r="ANP7" s="12"/>
      <c r="ANQ7" s="12"/>
      <c r="ANR7" s="12"/>
      <c r="ANS7" s="12"/>
      <c r="ANT7" s="12"/>
      <c r="ANU7" s="12"/>
      <c r="ANV7" s="12"/>
      <c r="ANW7" s="12"/>
      <c r="ANX7" s="12"/>
      <c r="ANY7" s="12"/>
      <c r="ANZ7" s="12"/>
      <c r="AOA7" s="12"/>
      <c r="AOB7" s="12"/>
      <c r="AOC7" s="12"/>
      <c r="AOD7" s="12"/>
      <c r="AOE7" s="12"/>
      <c r="AOF7" s="12"/>
      <c r="AOG7" s="12"/>
      <c r="AOH7" s="12"/>
      <c r="AOI7" s="12"/>
      <c r="AOJ7" s="12"/>
      <c r="AOK7" s="12"/>
      <c r="AOL7" s="12"/>
      <c r="AOM7" s="12"/>
      <c r="AON7" s="12"/>
      <c r="AOO7" s="12"/>
      <c r="AOP7" s="12"/>
      <c r="AOQ7" s="12"/>
      <c r="AOR7" s="12"/>
      <c r="AOS7" s="12"/>
      <c r="AOT7" s="12"/>
      <c r="AOU7" s="12"/>
      <c r="AOV7" s="12"/>
      <c r="AOW7" s="12"/>
      <c r="AOX7" s="12"/>
      <c r="AOY7" s="12"/>
      <c r="AOZ7" s="12"/>
      <c r="APA7" s="12"/>
      <c r="APB7" s="12"/>
      <c r="APC7" s="12"/>
      <c r="APD7" s="12"/>
      <c r="APE7" s="12"/>
      <c r="APF7" s="12"/>
      <c r="APG7" s="12"/>
      <c r="APH7" s="12"/>
      <c r="API7" s="12"/>
      <c r="APJ7" s="12"/>
      <c r="APK7" s="12"/>
      <c r="APL7" s="12"/>
      <c r="APM7" s="12"/>
      <c r="APN7" s="12"/>
      <c r="APO7" s="12"/>
      <c r="APP7" s="12"/>
      <c r="APQ7" s="12"/>
      <c r="APR7" s="12"/>
      <c r="APS7" s="12"/>
      <c r="APT7" s="12"/>
      <c r="APU7" s="12"/>
      <c r="APV7" s="12"/>
      <c r="APW7" s="12"/>
      <c r="APX7" s="12"/>
      <c r="APY7" s="12"/>
      <c r="APZ7" s="12"/>
      <c r="AQA7" s="12"/>
      <c r="AQB7" s="12"/>
      <c r="AQC7" s="12"/>
      <c r="AQD7" s="12"/>
      <c r="AQE7" s="12"/>
      <c r="AQF7" s="12"/>
      <c r="AQG7" s="12"/>
      <c r="AQH7" s="12"/>
      <c r="AQI7" s="12"/>
      <c r="AQJ7" s="12"/>
      <c r="AQK7" s="12"/>
      <c r="AQL7" s="12"/>
      <c r="AQM7" s="12"/>
      <c r="AQN7" s="12"/>
      <c r="AQO7" s="12"/>
      <c r="AQP7" s="12"/>
      <c r="AQQ7" s="12"/>
      <c r="AQR7" s="12"/>
      <c r="AQS7" s="12"/>
      <c r="AQT7" s="12"/>
      <c r="AQU7" s="12"/>
      <c r="AQV7" s="12"/>
      <c r="AQW7" s="12"/>
      <c r="AQX7" s="12"/>
      <c r="AQY7" s="12"/>
      <c r="AQZ7" s="12"/>
      <c r="ARA7" s="12"/>
      <c r="ARB7" s="12"/>
      <c r="ARC7" s="12"/>
      <c r="ARD7" s="12"/>
      <c r="ARE7" s="12"/>
      <c r="ARF7" s="12"/>
      <c r="ARG7" s="12"/>
      <c r="ARH7" s="12"/>
      <c r="ARI7" s="12"/>
      <c r="ARJ7" s="12"/>
      <c r="ARK7" s="12"/>
      <c r="ARL7" s="12"/>
      <c r="ARM7" s="12"/>
      <c r="ARN7" s="12"/>
      <c r="ARO7" s="12"/>
      <c r="ARP7" s="12"/>
      <c r="ARQ7" s="12"/>
      <c r="ARR7" s="12"/>
      <c r="ARS7" s="12"/>
      <c r="ART7" s="12"/>
      <c r="ARU7" s="12"/>
      <c r="ARV7" s="12"/>
      <c r="ARW7" s="12"/>
      <c r="ARX7" s="12"/>
      <c r="ARY7" s="12"/>
      <c r="ARZ7" s="12"/>
      <c r="ASA7" s="12"/>
      <c r="ASB7" s="12"/>
      <c r="ASC7" s="12"/>
      <c r="ASD7" s="12"/>
      <c r="ASE7" s="12"/>
      <c r="ASF7" s="12"/>
      <c r="ASG7" s="12"/>
      <c r="ASH7" s="12"/>
      <c r="ASI7" s="12"/>
      <c r="ASJ7" s="12"/>
      <c r="ASK7" s="12"/>
      <c r="ASL7" s="12"/>
      <c r="ASM7" s="12"/>
      <c r="ASN7" s="12"/>
      <c r="ASO7" s="12"/>
      <c r="ASP7" s="12"/>
      <c r="ASQ7" s="12"/>
      <c r="ASR7" s="12"/>
      <c r="ASS7" s="12"/>
      <c r="AST7" s="12"/>
      <c r="ASU7" s="12"/>
      <c r="ASV7" s="12"/>
      <c r="ASW7" s="12"/>
      <c r="ASX7" s="12"/>
      <c r="ASY7" s="12"/>
      <c r="ASZ7" s="12"/>
      <c r="ATA7" s="12"/>
      <c r="ATB7" s="12"/>
      <c r="ATC7" s="12"/>
      <c r="ATD7" s="12"/>
      <c r="ATE7" s="12"/>
      <c r="ATF7" s="12"/>
      <c r="ATG7" s="12"/>
      <c r="ATH7" s="12"/>
      <c r="ATI7" s="12"/>
      <c r="ATJ7" s="12"/>
      <c r="ATK7" s="12"/>
      <c r="ATL7" s="12"/>
      <c r="ATM7" s="12"/>
      <c r="ATN7" s="12"/>
      <c r="ATO7" s="12"/>
      <c r="ATP7" s="12"/>
      <c r="ATQ7" s="12"/>
      <c r="ATR7" s="12"/>
      <c r="ATS7" s="12"/>
      <c r="ATT7" s="12"/>
      <c r="ATU7" s="12"/>
      <c r="ATV7" s="12"/>
      <c r="ATW7" s="12"/>
      <c r="ATX7" s="12"/>
      <c r="ATY7" s="12"/>
      <c r="ATZ7" s="12"/>
      <c r="AUA7" s="12"/>
      <c r="AUB7" s="12"/>
      <c r="AUC7" s="12"/>
      <c r="AUD7" s="12"/>
      <c r="AUE7" s="12"/>
      <c r="AUF7" s="12"/>
      <c r="AUG7" s="12"/>
      <c r="AUH7" s="12"/>
      <c r="AUI7" s="12"/>
      <c r="AUJ7" s="12"/>
      <c r="AUK7" s="12"/>
      <c r="AUL7" s="12"/>
      <c r="AUM7" s="12"/>
      <c r="AUN7" s="12"/>
      <c r="AUO7" s="12"/>
      <c r="AUP7" s="12"/>
      <c r="AUQ7" s="12"/>
      <c r="AUR7" s="12"/>
      <c r="AUS7" s="12"/>
      <c r="AUT7" s="12"/>
      <c r="AUU7" s="12"/>
      <c r="AUV7" s="12"/>
      <c r="AUW7" s="12"/>
      <c r="AUX7" s="12"/>
      <c r="AUY7" s="12"/>
      <c r="AUZ7" s="12"/>
      <c r="AVA7" s="12"/>
      <c r="AVB7" s="12"/>
      <c r="AVC7" s="12"/>
      <c r="AVD7" s="12"/>
      <c r="AVE7" s="12"/>
      <c r="AVF7" s="12"/>
      <c r="AVG7" s="12"/>
      <c r="AVH7" s="12"/>
      <c r="AVI7" s="12"/>
      <c r="AVJ7" s="12"/>
      <c r="AVK7" s="12"/>
      <c r="AVL7" s="12"/>
      <c r="AVM7" s="12"/>
      <c r="AVN7" s="12"/>
      <c r="AVO7" s="12"/>
      <c r="AVP7" s="12"/>
      <c r="AVQ7" s="12"/>
      <c r="AVR7" s="12"/>
      <c r="AVS7" s="12"/>
      <c r="AVT7" s="12"/>
      <c r="AVU7" s="12"/>
      <c r="AVV7" s="12"/>
      <c r="AVW7" s="12"/>
      <c r="AVX7" s="12"/>
      <c r="AVY7" s="12"/>
      <c r="AVZ7" s="12"/>
      <c r="AWA7" s="12"/>
      <c r="AWB7" s="12"/>
      <c r="AWC7" s="12"/>
      <c r="AWD7" s="12"/>
      <c r="AWE7" s="12"/>
      <c r="AWF7" s="12"/>
      <c r="AWG7" s="12"/>
      <c r="AWH7" s="12"/>
      <c r="AWI7" s="12"/>
      <c r="AWJ7" s="12"/>
      <c r="AWK7" s="12"/>
      <c r="AWL7" s="12"/>
      <c r="AWM7" s="12"/>
      <c r="AWN7" s="12"/>
      <c r="AWO7" s="12"/>
      <c r="AWP7" s="12"/>
      <c r="AWQ7" s="12"/>
      <c r="AWR7" s="12"/>
      <c r="AWS7" s="12"/>
      <c r="AWT7" s="12"/>
      <c r="AWU7" s="12"/>
      <c r="AWV7" s="12"/>
      <c r="AWW7" s="12"/>
      <c r="AWX7" s="12"/>
      <c r="AWY7" s="12"/>
      <c r="AWZ7" s="12"/>
      <c r="AXA7" s="12"/>
      <c r="AXB7" s="12"/>
      <c r="AXC7" s="12"/>
      <c r="AXD7" s="12"/>
      <c r="AXE7" s="12"/>
      <c r="AXF7" s="12"/>
      <c r="AXG7" s="12"/>
      <c r="AXH7" s="12"/>
      <c r="AXI7" s="12"/>
      <c r="AXJ7" s="12"/>
      <c r="AXK7" s="12"/>
      <c r="AXL7" s="12"/>
      <c r="AXM7" s="12"/>
      <c r="AXN7" s="12"/>
      <c r="AXO7" s="12"/>
      <c r="AXP7" s="12"/>
      <c r="AXQ7" s="12"/>
      <c r="AXR7" s="12"/>
      <c r="AXS7" s="12"/>
      <c r="AXT7" s="12"/>
      <c r="AXU7" s="12"/>
      <c r="AXV7" s="12"/>
      <c r="AXW7" s="12"/>
      <c r="AXX7" s="12"/>
      <c r="AXY7" s="12"/>
      <c r="AXZ7" s="12"/>
      <c r="AYA7" s="12"/>
      <c r="AYB7" s="12"/>
      <c r="AYC7" s="12"/>
      <c r="AYD7" s="12"/>
      <c r="AYE7" s="12"/>
      <c r="AYF7" s="12"/>
      <c r="AYG7" s="12"/>
      <c r="AYH7" s="12"/>
      <c r="AYI7" s="12"/>
      <c r="AYJ7" s="12"/>
      <c r="AYK7" s="12"/>
      <c r="AYL7" s="12"/>
      <c r="AYM7" s="12"/>
      <c r="AYN7" s="12"/>
      <c r="AYO7" s="12"/>
      <c r="AYP7" s="12"/>
      <c r="AYQ7" s="12"/>
      <c r="AYR7" s="12"/>
      <c r="AYS7" s="12"/>
      <c r="AYT7" s="12"/>
      <c r="AYU7" s="12"/>
      <c r="AYV7" s="12"/>
      <c r="AYW7" s="12"/>
      <c r="AYX7" s="12"/>
      <c r="AYY7" s="12"/>
      <c r="AYZ7" s="12"/>
      <c r="AZA7" s="12"/>
      <c r="AZB7" s="12"/>
      <c r="AZC7" s="12"/>
      <c r="AZD7" s="12"/>
      <c r="AZE7" s="12"/>
      <c r="AZF7" s="12"/>
      <c r="AZG7" s="12"/>
      <c r="AZH7" s="12"/>
      <c r="AZI7" s="12"/>
      <c r="AZJ7" s="12"/>
      <c r="AZK7" s="12"/>
      <c r="AZL7" s="12"/>
      <c r="AZM7" s="12"/>
      <c r="AZN7" s="12"/>
      <c r="AZO7" s="12"/>
      <c r="AZP7" s="12"/>
      <c r="AZQ7" s="12"/>
      <c r="AZR7" s="12"/>
      <c r="AZS7" s="12"/>
      <c r="AZT7" s="12"/>
      <c r="AZU7" s="12"/>
      <c r="AZV7" s="12"/>
      <c r="AZW7" s="12"/>
      <c r="AZX7" s="12"/>
      <c r="AZY7" s="12"/>
      <c r="AZZ7" s="12"/>
      <c r="BAA7" s="12"/>
      <c r="BAB7" s="12"/>
      <c r="BAC7" s="12"/>
      <c r="BAD7" s="12"/>
      <c r="BAE7" s="12"/>
      <c r="BAF7" s="12"/>
      <c r="BAG7" s="12"/>
      <c r="BAH7" s="12"/>
      <c r="BAI7" s="12"/>
      <c r="BAJ7" s="12"/>
      <c r="BAK7" s="12"/>
      <c r="BAL7" s="12"/>
      <c r="BAM7" s="12"/>
      <c r="BAN7" s="12"/>
      <c r="BAO7" s="12"/>
      <c r="BAP7" s="12"/>
      <c r="BAQ7" s="12"/>
      <c r="BAR7" s="12"/>
      <c r="BAS7" s="12"/>
      <c r="BAT7" s="12"/>
      <c r="BAU7" s="12"/>
      <c r="BAV7" s="12"/>
      <c r="BAW7" s="12"/>
      <c r="BAX7" s="12"/>
      <c r="BAY7" s="12"/>
      <c r="BAZ7" s="12"/>
      <c r="BBA7" s="12"/>
      <c r="BBB7" s="12"/>
      <c r="BBC7" s="12"/>
      <c r="BBD7" s="12"/>
      <c r="BBE7" s="12"/>
      <c r="BBF7" s="12"/>
      <c r="BBG7" s="12"/>
      <c r="BBH7" s="12"/>
      <c r="BBI7" s="12"/>
      <c r="BBJ7" s="12"/>
      <c r="BBK7" s="12"/>
      <c r="BBL7" s="12"/>
      <c r="BBM7" s="12"/>
      <c r="BBN7" s="12"/>
      <c r="BBO7" s="12"/>
      <c r="BBP7" s="12"/>
      <c r="BBQ7" s="12"/>
      <c r="BBR7" s="12"/>
      <c r="BBS7" s="12"/>
      <c r="BBT7" s="12"/>
      <c r="BBU7" s="12"/>
      <c r="BBV7" s="12"/>
      <c r="BBW7" s="12"/>
      <c r="BBX7" s="12"/>
      <c r="BBY7" s="12"/>
      <c r="BBZ7" s="12"/>
      <c r="BCA7" s="12"/>
      <c r="BCB7" s="12"/>
      <c r="BCC7" s="12"/>
      <c r="BCD7" s="12"/>
      <c r="BCE7" s="12"/>
      <c r="BCF7" s="12"/>
      <c r="BCG7" s="12"/>
      <c r="BCH7" s="12"/>
      <c r="BCI7" s="12"/>
      <c r="BCJ7" s="12"/>
      <c r="BCK7" s="12"/>
      <c r="BCL7" s="12"/>
      <c r="BCM7" s="12"/>
      <c r="BCN7" s="12"/>
      <c r="BCO7" s="12"/>
      <c r="BCP7" s="12"/>
      <c r="BCQ7" s="12"/>
      <c r="BCR7" s="12"/>
      <c r="BCS7" s="12"/>
      <c r="BCT7" s="12"/>
      <c r="BCU7" s="12"/>
      <c r="BCV7" s="12"/>
      <c r="BCW7" s="12"/>
      <c r="BCX7" s="12"/>
      <c r="BCY7" s="12"/>
      <c r="BCZ7" s="12"/>
      <c r="BDA7" s="12"/>
      <c r="BDB7" s="12"/>
      <c r="BDC7" s="12"/>
      <c r="BDD7" s="12"/>
      <c r="BDE7" s="12"/>
      <c r="BDF7" s="12"/>
      <c r="BDG7" s="12"/>
      <c r="BDH7" s="12"/>
      <c r="BDI7" s="12"/>
      <c r="BDJ7" s="12"/>
      <c r="BDK7" s="12"/>
      <c r="BDL7" s="12"/>
      <c r="BDM7" s="12"/>
      <c r="BDN7" s="12"/>
      <c r="BDO7" s="12"/>
      <c r="BDP7" s="12"/>
      <c r="BDQ7" s="12"/>
      <c r="BDR7" s="12"/>
      <c r="BDS7" s="12"/>
      <c r="BDT7" s="12"/>
      <c r="BDU7" s="12"/>
      <c r="BDV7" s="12"/>
      <c r="BDW7" s="12"/>
      <c r="BDX7" s="12"/>
      <c r="BDY7" s="12"/>
      <c r="BDZ7" s="12"/>
      <c r="BEA7" s="12"/>
      <c r="BEB7" s="12"/>
      <c r="BEC7" s="12"/>
      <c r="BED7" s="12"/>
      <c r="BEE7" s="12"/>
      <c r="BEF7" s="12"/>
      <c r="BEG7" s="12"/>
      <c r="BEH7" s="12"/>
      <c r="BEI7" s="12"/>
      <c r="BEJ7" s="12"/>
      <c r="BEK7" s="12"/>
      <c r="BEL7" s="12"/>
      <c r="BEM7" s="12"/>
      <c r="BEN7" s="12"/>
      <c r="BEO7" s="12"/>
      <c r="BEP7" s="12"/>
      <c r="BEQ7" s="12"/>
      <c r="BER7" s="12"/>
      <c r="BES7" s="12"/>
      <c r="BET7" s="12"/>
      <c r="BEU7" s="12"/>
      <c r="BEV7" s="12"/>
      <c r="BEW7" s="12"/>
      <c r="BEX7" s="12"/>
      <c r="BEY7" s="12"/>
      <c r="BEZ7" s="12"/>
      <c r="BFA7" s="12"/>
      <c r="BFB7" s="12"/>
      <c r="BFC7" s="12"/>
      <c r="BFD7" s="12"/>
      <c r="BFE7" s="12"/>
      <c r="BFF7" s="12"/>
      <c r="BFG7" s="12"/>
      <c r="BFH7" s="12"/>
      <c r="BFI7" s="12"/>
      <c r="BFJ7" s="12"/>
      <c r="BFK7" s="12"/>
      <c r="BFL7" s="12"/>
      <c r="BFM7" s="12"/>
      <c r="BFN7" s="12"/>
      <c r="BFO7" s="12"/>
      <c r="BFP7" s="12"/>
      <c r="BFQ7" s="12"/>
      <c r="BFR7" s="12"/>
      <c r="BFS7" s="12"/>
      <c r="BFT7" s="12"/>
      <c r="BFU7" s="12"/>
      <c r="BFV7" s="12"/>
      <c r="BFW7" s="12"/>
      <c r="BFX7" s="12"/>
      <c r="BFY7" s="12"/>
      <c r="BFZ7" s="12"/>
      <c r="BGA7" s="12"/>
      <c r="BGB7" s="12"/>
      <c r="BGC7" s="12"/>
      <c r="BGD7" s="12"/>
      <c r="BGE7" s="12"/>
      <c r="BGF7" s="12"/>
      <c r="BGG7" s="12"/>
      <c r="BGH7" s="12"/>
      <c r="BGI7" s="12"/>
      <c r="BGJ7" s="12"/>
      <c r="BGK7" s="12"/>
      <c r="BGL7" s="12"/>
      <c r="BGM7" s="12"/>
      <c r="BGN7" s="12"/>
      <c r="BGO7" s="12"/>
      <c r="BGP7" s="12"/>
      <c r="BGQ7" s="12"/>
      <c r="BGR7" s="12"/>
      <c r="BGS7" s="12"/>
      <c r="BGT7" s="12"/>
      <c r="BGU7" s="12"/>
      <c r="BGV7" s="12"/>
      <c r="BGW7" s="12"/>
      <c r="BGX7" s="12"/>
      <c r="BGY7" s="12"/>
      <c r="BGZ7" s="12"/>
      <c r="BHA7" s="12"/>
      <c r="BHB7" s="12"/>
      <c r="BHC7" s="12"/>
      <c r="BHD7" s="12"/>
      <c r="BHE7" s="12"/>
      <c r="BHF7" s="12"/>
      <c r="BHG7" s="12"/>
      <c r="BHH7" s="12"/>
      <c r="BHI7" s="12"/>
      <c r="BHJ7" s="12"/>
      <c r="BHK7" s="12"/>
      <c r="BHL7" s="12"/>
      <c r="BHM7" s="12"/>
      <c r="BHN7" s="12"/>
      <c r="BHO7" s="12"/>
      <c r="BHP7" s="12"/>
      <c r="BHQ7" s="12"/>
      <c r="BHR7" s="12"/>
      <c r="BHS7" s="12"/>
      <c r="BHT7" s="12"/>
      <c r="BHU7" s="12"/>
      <c r="BHV7" s="12"/>
      <c r="BHW7" s="12"/>
      <c r="BHX7" s="12"/>
      <c r="BHY7" s="12"/>
      <c r="BHZ7" s="12"/>
      <c r="BIA7" s="12"/>
      <c r="BIB7" s="12"/>
      <c r="BIC7" s="12"/>
      <c r="BID7" s="12"/>
      <c r="BIE7" s="12"/>
      <c r="BIF7" s="12"/>
      <c r="BIG7" s="12"/>
      <c r="BIH7" s="12"/>
      <c r="BII7" s="12"/>
      <c r="BIJ7" s="12"/>
      <c r="BIK7" s="12"/>
      <c r="BIL7" s="12"/>
      <c r="BIM7" s="12"/>
      <c r="BIN7" s="12"/>
      <c r="BIO7" s="12"/>
      <c r="BIP7" s="12"/>
      <c r="BIQ7" s="12"/>
      <c r="BIR7" s="12"/>
      <c r="BIS7" s="12"/>
      <c r="BIT7" s="12"/>
      <c r="BIU7" s="12"/>
      <c r="BIV7" s="12"/>
      <c r="BIW7" s="12"/>
      <c r="BIX7" s="12"/>
      <c r="BIY7" s="12"/>
      <c r="BIZ7" s="12"/>
      <c r="BJA7" s="12"/>
      <c r="BJB7" s="12"/>
      <c r="BJC7" s="12"/>
      <c r="BJD7" s="12"/>
      <c r="BJE7" s="12"/>
      <c r="BJF7" s="12"/>
      <c r="BJG7" s="12"/>
      <c r="BJH7" s="12"/>
      <c r="BJI7" s="12"/>
      <c r="BJJ7" s="12"/>
      <c r="BJK7" s="12"/>
      <c r="BJL7" s="12"/>
      <c r="BJM7" s="12"/>
      <c r="BJN7" s="12"/>
      <c r="BJO7" s="12"/>
      <c r="BJP7" s="12"/>
      <c r="BJQ7" s="12"/>
      <c r="BJR7" s="12"/>
      <c r="BJS7" s="12"/>
      <c r="BJT7" s="12"/>
      <c r="BJU7" s="12"/>
      <c r="BJV7" s="12"/>
      <c r="BJW7" s="12"/>
      <c r="BJX7" s="12"/>
      <c r="BJY7" s="12"/>
      <c r="BJZ7" s="12"/>
      <c r="BKA7" s="12"/>
      <c r="BKB7" s="12"/>
      <c r="BKC7" s="12"/>
      <c r="BKD7" s="12"/>
      <c r="BKE7" s="12"/>
      <c r="BKF7" s="12"/>
      <c r="BKG7" s="12"/>
      <c r="BKH7" s="12"/>
      <c r="BKI7" s="12"/>
      <c r="BKJ7" s="12"/>
      <c r="BKK7" s="12"/>
      <c r="BKL7" s="12"/>
      <c r="BKM7" s="12"/>
      <c r="BKN7" s="12"/>
      <c r="BKO7" s="12"/>
      <c r="BKP7" s="12"/>
      <c r="BKQ7" s="12"/>
      <c r="BKR7" s="12"/>
      <c r="BKS7" s="12"/>
      <c r="BKT7" s="12"/>
      <c r="BKU7" s="12"/>
      <c r="BKV7" s="12"/>
      <c r="BKW7" s="12"/>
      <c r="BKX7" s="12"/>
      <c r="BKY7" s="12"/>
    </row>
    <row r="8" spans="1:1663" s="3" customFormat="1" ht="13.15" customHeight="1">
      <c r="A8" s="143"/>
      <c r="B8" s="4" t="s">
        <v>36</v>
      </c>
      <c r="C8" s="28">
        <v>246567.17808767199</v>
      </c>
      <c r="D8" s="5">
        <v>242190.2969312908</v>
      </c>
      <c r="E8" s="5">
        <v>236236.95740500669</v>
      </c>
      <c r="F8" s="5">
        <v>231205.0224827682</v>
      </c>
      <c r="G8" s="5">
        <v>195498.21962135771</v>
      </c>
      <c r="H8" s="5">
        <v>134366.62598792571</v>
      </c>
      <c r="I8" s="5">
        <v>90633.66311564979</v>
      </c>
      <c r="J8" s="5">
        <v>64132.021804092743</v>
      </c>
      <c r="K8" s="5">
        <v>83839.118486445848</v>
      </c>
      <c r="L8" s="5">
        <v>92909.533072515987</v>
      </c>
      <c r="M8" s="5">
        <v>104038.2096751832</v>
      </c>
      <c r="N8" s="5">
        <v>110907.02565539</v>
      </c>
      <c r="O8" s="5">
        <v>129258.9907646564</v>
      </c>
      <c r="P8" s="5">
        <v>205115.0838118353</v>
      </c>
      <c r="Q8" s="5">
        <v>423854.2324572074</v>
      </c>
      <c r="R8" s="5">
        <v>176464.44352098391</v>
      </c>
      <c r="S8" s="5">
        <v>65304.43385156156</v>
      </c>
      <c r="T8" s="5">
        <v>47549.81875539256</v>
      </c>
      <c r="U8" s="5">
        <v>28942.304670048092</v>
      </c>
      <c r="V8" s="5">
        <v>25204.214982636389</v>
      </c>
      <c r="W8" s="5">
        <v>25339.321912858319</v>
      </c>
      <c r="X8" s="5">
        <v>20659.599999999999</v>
      </c>
      <c r="Y8" s="5">
        <v>44290.972817429327</v>
      </c>
      <c r="Z8" s="5">
        <v>20416.032532461591</v>
      </c>
      <c r="AA8" s="5">
        <v>13348.052996955699</v>
      </c>
      <c r="AB8" s="5">
        <v>10148.17543001499</v>
      </c>
      <c r="AC8" s="5">
        <v>8461.2596376418787</v>
      </c>
      <c r="AD8" s="5">
        <v>7677.2000000000007</v>
      </c>
      <c r="AE8" s="5">
        <v>5994.75</v>
      </c>
      <c r="AF8" s="5">
        <v>5701.69</v>
      </c>
      <c r="AG8" s="5">
        <v>3406.67</v>
      </c>
      <c r="AH8" s="5">
        <v>3470.034434257137</v>
      </c>
      <c r="AI8" s="5">
        <v>2853.03</v>
      </c>
      <c r="AJ8" s="5">
        <v>2021.03</v>
      </c>
      <c r="AK8" s="5">
        <v>2457.58</v>
      </c>
      <c r="AL8" s="28">
        <v>2815.54</v>
      </c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  <c r="GG8" s="12"/>
      <c r="GH8" s="12"/>
      <c r="GI8" s="12"/>
      <c r="GJ8" s="12"/>
      <c r="GK8" s="12"/>
      <c r="GL8" s="12"/>
      <c r="GM8" s="12"/>
      <c r="GN8" s="12"/>
      <c r="GO8" s="12"/>
      <c r="GP8" s="12"/>
      <c r="GQ8" s="12"/>
      <c r="GR8" s="12"/>
      <c r="GS8" s="12"/>
      <c r="GT8" s="12"/>
      <c r="GU8" s="12"/>
      <c r="GV8" s="12"/>
      <c r="GW8" s="12"/>
      <c r="GX8" s="12"/>
      <c r="GY8" s="12"/>
      <c r="GZ8" s="12"/>
      <c r="HA8" s="12"/>
      <c r="HB8" s="12"/>
      <c r="HC8" s="12"/>
      <c r="HD8" s="12"/>
      <c r="HE8" s="12"/>
      <c r="HF8" s="12"/>
      <c r="HG8" s="12"/>
      <c r="HH8" s="12"/>
      <c r="HI8" s="12"/>
      <c r="HJ8" s="12"/>
      <c r="HK8" s="12"/>
      <c r="HL8" s="12"/>
      <c r="HM8" s="12"/>
      <c r="HN8" s="12"/>
      <c r="HO8" s="12"/>
      <c r="HP8" s="12"/>
      <c r="HQ8" s="12"/>
      <c r="HR8" s="12"/>
      <c r="HS8" s="12"/>
      <c r="HT8" s="12"/>
      <c r="HU8" s="12"/>
      <c r="HV8" s="12"/>
      <c r="HW8" s="12"/>
      <c r="HX8" s="12"/>
      <c r="HY8" s="12"/>
      <c r="HZ8" s="12"/>
      <c r="IA8" s="12"/>
      <c r="IB8" s="12"/>
      <c r="IC8" s="12"/>
      <c r="ID8" s="12"/>
      <c r="IE8" s="12"/>
      <c r="IF8" s="12"/>
      <c r="IG8" s="12"/>
      <c r="IH8" s="12"/>
      <c r="II8" s="12"/>
      <c r="IJ8" s="12"/>
      <c r="IK8" s="12"/>
      <c r="IL8" s="12"/>
      <c r="IM8" s="12"/>
      <c r="IN8" s="12"/>
      <c r="IO8" s="12"/>
      <c r="IP8" s="12"/>
      <c r="IQ8" s="12"/>
      <c r="IR8" s="12"/>
      <c r="IS8" s="12"/>
      <c r="IT8" s="12"/>
      <c r="IU8" s="12"/>
      <c r="IV8" s="12"/>
      <c r="IW8" s="12"/>
      <c r="IX8" s="12"/>
      <c r="IY8" s="12"/>
      <c r="IZ8" s="12"/>
      <c r="JA8" s="12"/>
      <c r="JB8" s="12"/>
      <c r="JC8" s="12"/>
      <c r="JD8" s="12"/>
      <c r="JE8" s="12"/>
      <c r="JF8" s="12"/>
      <c r="JG8" s="12"/>
      <c r="JH8" s="12"/>
      <c r="JI8" s="12"/>
      <c r="JJ8" s="12"/>
      <c r="JK8" s="12"/>
      <c r="JL8" s="12"/>
      <c r="JM8" s="12"/>
      <c r="JN8" s="12"/>
      <c r="JO8" s="12"/>
      <c r="JP8" s="12"/>
      <c r="JQ8" s="12"/>
      <c r="JR8" s="12"/>
      <c r="JS8" s="12"/>
      <c r="JT8" s="12"/>
      <c r="JU8" s="12"/>
      <c r="JV8" s="12"/>
      <c r="JW8" s="12"/>
      <c r="JX8" s="12"/>
      <c r="JY8" s="12"/>
      <c r="JZ8" s="12"/>
      <c r="KA8" s="12"/>
      <c r="KB8" s="12"/>
      <c r="KC8" s="12"/>
      <c r="KD8" s="12"/>
      <c r="KE8" s="12"/>
      <c r="KF8" s="12"/>
      <c r="KG8" s="12"/>
      <c r="KH8" s="12"/>
      <c r="KI8" s="12"/>
      <c r="KJ8" s="12"/>
      <c r="KK8" s="12"/>
      <c r="KL8" s="12"/>
      <c r="KM8" s="12"/>
      <c r="KN8" s="12"/>
      <c r="KO8" s="12"/>
      <c r="KP8" s="12"/>
      <c r="KQ8" s="12"/>
      <c r="KR8" s="12"/>
      <c r="KS8" s="12"/>
      <c r="KT8" s="12"/>
      <c r="KU8" s="12"/>
      <c r="KV8" s="12"/>
      <c r="KW8" s="12"/>
      <c r="KX8" s="12"/>
      <c r="KY8" s="12"/>
      <c r="KZ8" s="12"/>
      <c r="LA8" s="12"/>
      <c r="LB8" s="12"/>
      <c r="LC8" s="12"/>
      <c r="LD8" s="12"/>
      <c r="LE8" s="12"/>
      <c r="LF8" s="12"/>
      <c r="LG8" s="12"/>
      <c r="LH8" s="12"/>
      <c r="LI8" s="12"/>
      <c r="LJ8" s="12"/>
      <c r="LK8" s="12"/>
      <c r="LL8" s="12"/>
      <c r="LM8" s="12"/>
      <c r="LN8" s="12"/>
      <c r="LO8" s="12"/>
      <c r="LP8" s="12"/>
      <c r="LQ8" s="12"/>
      <c r="LR8" s="12"/>
      <c r="LS8" s="12"/>
      <c r="LT8" s="12"/>
      <c r="LU8" s="12"/>
      <c r="LV8" s="12"/>
      <c r="LW8" s="12"/>
      <c r="LX8" s="12"/>
      <c r="LY8" s="12"/>
      <c r="LZ8" s="12"/>
      <c r="MA8" s="12"/>
      <c r="MB8" s="12"/>
      <c r="MC8" s="12"/>
      <c r="MD8" s="12"/>
      <c r="ME8" s="12"/>
      <c r="MF8" s="12"/>
      <c r="MG8" s="12"/>
      <c r="MH8" s="12"/>
      <c r="MI8" s="12"/>
      <c r="MJ8" s="12"/>
      <c r="MK8" s="12"/>
      <c r="ML8" s="12"/>
      <c r="MM8" s="12"/>
      <c r="MN8" s="12"/>
      <c r="MO8" s="12"/>
      <c r="MP8" s="12"/>
      <c r="MQ8" s="12"/>
      <c r="MR8" s="12"/>
      <c r="MS8" s="12"/>
      <c r="MT8" s="12"/>
      <c r="MU8" s="12"/>
      <c r="MV8" s="12"/>
      <c r="MW8" s="12"/>
      <c r="MX8" s="12"/>
      <c r="MY8" s="12"/>
      <c r="MZ8" s="12"/>
      <c r="NA8" s="12"/>
      <c r="NB8" s="12"/>
      <c r="NC8" s="12"/>
      <c r="ND8" s="12"/>
      <c r="NE8" s="12"/>
      <c r="NF8" s="12"/>
      <c r="NG8" s="12"/>
      <c r="NH8" s="12"/>
      <c r="NI8" s="12"/>
      <c r="NJ8" s="12"/>
      <c r="NK8" s="12"/>
      <c r="NL8" s="12"/>
      <c r="NM8" s="12"/>
      <c r="NN8" s="12"/>
      <c r="NO8" s="12"/>
      <c r="NP8" s="12"/>
      <c r="NQ8" s="12"/>
      <c r="NR8" s="12"/>
      <c r="NS8" s="12"/>
      <c r="NT8" s="12"/>
      <c r="NU8" s="12"/>
      <c r="NV8" s="12"/>
      <c r="NW8" s="12"/>
      <c r="NX8" s="12"/>
      <c r="NY8" s="12"/>
      <c r="NZ8" s="12"/>
      <c r="OA8" s="12"/>
      <c r="OB8" s="12"/>
      <c r="OC8" s="12"/>
      <c r="OD8" s="12"/>
      <c r="OE8" s="12"/>
      <c r="OF8" s="12"/>
      <c r="OG8" s="12"/>
      <c r="OH8" s="12"/>
      <c r="OI8" s="12"/>
      <c r="OJ8" s="12"/>
      <c r="OK8" s="12"/>
      <c r="OL8" s="12"/>
      <c r="OM8" s="12"/>
      <c r="ON8" s="12"/>
      <c r="OO8" s="12"/>
      <c r="OP8" s="12"/>
      <c r="OQ8" s="12"/>
      <c r="OR8" s="12"/>
      <c r="OS8" s="12"/>
      <c r="OT8" s="12"/>
      <c r="OU8" s="12"/>
      <c r="OV8" s="12"/>
      <c r="OW8" s="12"/>
      <c r="OX8" s="12"/>
      <c r="OY8" s="12"/>
      <c r="OZ8" s="12"/>
      <c r="PA8" s="12"/>
      <c r="PB8" s="12"/>
      <c r="PC8" s="12"/>
      <c r="PD8" s="12"/>
      <c r="PE8" s="12"/>
      <c r="PF8" s="12"/>
      <c r="PG8" s="12"/>
      <c r="PH8" s="12"/>
      <c r="PI8" s="12"/>
      <c r="PJ8" s="12"/>
      <c r="PK8" s="12"/>
      <c r="PL8" s="12"/>
      <c r="PM8" s="12"/>
      <c r="PN8" s="12"/>
      <c r="PO8" s="12"/>
      <c r="PP8" s="12"/>
      <c r="PQ8" s="12"/>
      <c r="PR8" s="12"/>
      <c r="PS8" s="12"/>
      <c r="PT8" s="12"/>
      <c r="PU8" s="12"/>
      <c r="PV8" s="12"/>
      <c r="PW8" s="12"/>
      <c r="PX8" s="12"/>
      <c r="PY8" s="12"/>
      <c r="PZ8" s="12"/>
      <c r="QA8" s="12"/>
      <c r="QB8" s="12"/>
      <c r="QC8" s="12"/>
      <c r="QD8" s="12"/>
      <c r="QE8" s="12"/>
      <c r="QF8" s="12"/>
      <c r="QG8" s="12"/>
      <c r="QH8" s="12"/>
      <c r="QI8" s="12"/>
      <c r="QJ8" s="12"/>
      <c r="QK8" s="12"/>
      <c r="QL8" s="12"/>
      <c r="QM8" s="12"/>
      <c r="QN8" s="12"/>
      <c r="QO8" s="12"/>
      <c r="QP8" s="12"/>
      <c r="QQ8" s="12"/>
      <c r="QR8" s="12"/>
      <c r="QS8" s="12"/>
      <c r="QT8" s="12"/>
      <c r="QU8" s="12"/>
      <c r="QV8" s="12"/>
      <c r="QW8" s="12"/>
      <c r="QX8" s="12"/>
      <c r="QY8" s="12"/>
      <c r="QZ8" s="12"/>
      <c r="RA8" s="12"/>
      <c r="RB8" s="12"/>
      <c r="RC8" s="12"/>
      <c r="RD8" s="12"/>
      <c r="RE8" s="12"/>
      <c r="RF8" s="12"/>
      <c r="RG8" s="12"/>
      <c r="RH8" s="12"/>
      <c r="RI8" s="12"/>
      <c r="RJ8" s="12"/>
      <c r="RK8" s="12"/>
      <c r="RL8" s="12"/>
      <c r="RM8" s="12"/>
      <c r="RN8" s="12"/>
      <c r="RO8" s="12"/>
      <c r="RP8" s="12"/>
      <c r="RQ8" s="12"/>
      <c r="RR8" s="12"/>
      <c r="RS8" s="12"/>
      <c r="RT8" s="12"/>
      <c r="RU8" s="12"/>
      <c r="RV8" s="12"/>
      <c r="RW8" s="12"/>
      <c r="RX8" s="12"/>
      <c r="RY8" s="12"/>
      <c r="RZ8" s="12"/>
      <c r="SA8" s="12"/>
      <c r="SB8" s="12"/>
      <c r="SC8" s="12"/>
      <c r="SD8" s="12"/>
      <c r="SE8" s="12"/>
      <c r="SF8" s="12"/>
      <c r="SG8" s="12"/>
      <c r="SH8" s="12"/>
      <c r="SI8" s="12"/>
      <c r="SJ8" s="12"/>
      <c r="SK8" s="12"/>
      <c r="SL8" s="12"/>
      <c r="SM8" s="12"/>
      <c r="SN8" s="12"/>
      <c r="SO8" s="12"/>
      <c r="SP8" s="12"/>
      <c r="SQ8" s="12"/>
      <c r="SR8" s="12"/>
      <c r="SS8" s="12"/>
      <c r="ST8" s="12"/>
      <c r="SU8" s="12"/>
      <c r="SV8" s="12"/>
      <c r="SW8" s="12"/>
      <c r="SX8" s="12"/>
      <c r="SY8" s="12"/>
      <c r="SZ8" s="12"/>
      <c r="TA8" s="12"/>
      <c r="TB8" s="12"/>
      <c r="TC8" s="12"/>
      <c r="TD8" s="12"/>
      <c r="TE8" s="12"/>
      <c r="TF8" s="12"/>
      <c r="TG8" s="12"/>
      <c r="TH8" s="12"/>
      <c r="TI8" s="12"/>
      <c r="TJ8" s="12"/>
      <c r="TK8" s="12"/>
      <c r="TL8" s="12"/>
      <c r="TM8" s="12"/>
      <c r="TN8" s="12"/>
      <c r="TO8" s="12"/>
      <c r="TP8" s="12"/>
      <c r="TQ8" s="12"/>
      <c r="TR8" s="12"/>
      <c r="TS8" s="12"/>
      <c r="TT8" s="12"/>
      <c r="TU8" s="12"/>
      <c r="TV8" s="12"/>
      <c r="TW8" s="12"/>
      <c r="TX8" s="12"/>
      <c r="TY8" s="12"/>
      <c r="TZ8" s="12"/>
      <c r="UA8" s="12"/>
      <c r="UB8" s="12"/>
      <c r="UC8" s="12"/>
      <c r="UD8" s="12"/>
      <c r="UE8" s="12"/>
      <c r="UF8" s="12"/>
      <c r="UG8" s="12"/>
      <c r="UH8" s="12"/>
      <c r="UI8" s="12"/>
      <c r="UJ8" s="12"/>
      <c r="UK8" s="12"/>
      <c r="UL8" s="12"/>
      <c r="UM8" s="12"/>
      <c r="UN8" s="12"/>
      <c r="UO8" s="12"/>
      <c r="UP8" s="12"/>
      <c r="UQ8" s="12"/>
      <c r="UR8" s="12"/>
      <c r="US8" s="12"/>
      <c r="UT8" s="12"/>
      <c r="UU8" s="12"/>
      <c r="UV8" s="12"/>
      <c r="UW8" s="12"/>
      <c r="UX8" s="12"/>
      <c r="UY8" s="12"/>
      <c r="UZ8" s="12"/>
      <c r="VA8" s="12"/>
      <c r="VB8" s="12"/>
      <c r="VC8" s="12"/>
      <c r="VD8" s="12"/>
      <c r="VE8" s="12"/>
      <c r="VF8" s="12"/>
      <c r="VG8" s="12"/>
      <c r="VH8" s="12"/>
      <c r="VI8" s="12"/>
      <c r="VJ8" s="12"/>
      <c r="VK8" s="12"/>
      <c r="VL8" s="12"/>
      <c r="VM8" s="12"/>
      <c r="VN8" s="12"/>
      <c r="VO8" s="12"/>
      <c r="VP8" s="12"/>
      <c r="VQ8" s="12"/>
      <c r="VR8" s="12"/>
      <c r="VS8" s="12"/>
      <c r="VT8" s="12"/>
      <c r="VU8" s="12"/>
      <c r="VV8" s="12"/>
      <c r="VW8" s="12"/>
      <c r="VX8" s="12"/>
      <c r="VY8" s="12"/>
      <c r="VZ8" s="12"/>
      <c r="WA8" s="12"/>
      <c r="WB8" s="12"/>
      <c r="WC8" s="12"/>
      <c r="WD8" s="12"/>
      <c r="WE8" s="12"/>
      <c r="WF8" s="12"/>
      <c r="WG8" s="12"/>
      <c r="WH8" s="12"/>
      <c r="WI8" s="12"/>
      <c r="WJ8" s="12"/>
      <c r="WK8" s="12"/>
      <c r="WL8" s="12"/>
      <c r="WM8" s="12"/>
      <c r="WN8" s="12"/>
      <c r="WO8" s="12"/>
      <c r="WP8" s="12"/>
      <c r="WQ8" s="12"/>
      <c r="WR8" s="12"/>
      <c r="WS8" s="12"/>
      <c r="WT8" s="12"/>
      <c r="WU8" s="12"/>
      <c r="WV8" s="12"/>
      <c r="WW8" s="12"/>
      <c r="WX8" s="12"/>
      <c r="WY8" s="12"/>
      <c r="WZ8" s="12"/>
      <c r="XA8" s="12"/>
      <c r="XB8" s="12"/>
      <c r="XC8" s="12"/>
      <c r="XD8" s="12"/>
      <c r="XE8" s="12"/>
      <c r="XF8" s="12"/>
      <c r="XG8" s="12"/>
      <c r="XH8" s="12"/>
      <c r="XI8" s="12"/>
      <c r="XJ8" s="12"/>
      <c r="XK8" s="12"/>
      <c r="XL8" s="12"/>
      <c r="XM8" s="12"/>
      <c r="XN8" s="12"/>
      <c r="XO8" s="12"/>
      <c r="XP8" s="12"/>
      <c r="XQ8" s="12"/>
      <c r="XR8" s="12"/>
      <c r="XS8" s="12"/>
      <c r="XT8" s="12"/>
      <c r="XU8" s="12"/>
      <c r="XV8" s="12"/>
      <c r="XW8" s="12"/>
      <c r="XX8" s="12"/>
      <c r="XY8" s="12"/>
      <c r="XZ8" s="12"/>
      <c r="YA8" s="12"/>
      <c r="YB8" s="12"/>
      <c r="YC8" s="12"/>
      <c r="YD8" s="12"/>
      <c r="YE8" s="12"/>
      <c r="YF8" s="12"/>
      <c r="YG8" s="12"/>
      <c r="YH8" s="12"/>
      <c r="YI8" s="12"/>
      <c r="YJ8" s="12"/>
      <c r="YK8" s="12"/>
      <c r="YL8" s="12"/>
      <c r="YM8" s="12"/>
      <c r="YN8" s="12"/>
      <c r="YO8" s="12"/>
      <c r="YP8" s="12"/>
      <c r="YQ8" s="12"/>
      <c r="YR8" s="12"/>
      <c r="YS8" s="12"/>
      <c r="YT8" s="12"/>
      <c r="YU8" s="12"/>
      <c r="YV8" s="12"/>
      <c r="YW8" s="12"/>
      <c r="YX8" s="12"/>
      <c r="YY8" s="12"/>
      <c r="YZ8" s="12"/>
      <c r="ZA8" s="12"/>
      <c r="ZB8" s="12"/>
      <c r="ZC8" s="12"/>
      <c r="ZD8" s="12"/>
      <c r="ZE8" s="12"/>
      <c r="ZF8" s="12"/>
      <c r="ZG8" s="12"/>
      <c r="ZH8" s="12"/>
      <c r="ZI8" s="12"/>
      <c r="ZJ8" s="12"/>
      <c r="ZK8" s="12"/>
      <c r="ZL8" s="12"/>
      <c r="ZM8" s="12"/>
      <c r="ZN8" s="12"/>
      <c r="ZO8" s="12"/>
      <c r="ZP8" s="12"/>
      <c r="ZQ8" s="12"/>
      <c r="ZR8" s="12"/>
      <c r="ZS8" s="12"/>
      <c r="ZT8" s="12"/>
      <c r="ZU8" s="12"/>
      <c r="ZV8" s="12"/>
      <c r="ZW8" s="12"/>
      <c r="ZX8" s="12"/>
      <c r="ZY8" s="12"/>
      <c r="ZZ8" s="12"/>
      <c r="AAA8" s="12"/>
      <c r="AAB8" s="12"/>
      <c r="AAC8" s="12"/>
      <c r="AAD8" s="12"/>
      <c r="AAE8" s="12"/>
      <c r="AAF8" s="12"/>
      <c r="AAG8" s="12"/>
      <c r="AAH8" s="12"/>
      <c r="AAI8" s="12"/>
      <c r="AAJ8" s="12"/>
      <c r="AAK8" s="12"/>
      <c r="AAL8" s="12"/>
      <c r="AAM8" s="12"/>
      <c r="AAN8" s="12"/>
      <c r="AAO8" s="12"/>
      <c r="AAP8" s="12"/>
      <c r="AAQ8" s="12"/>
      <c r="AAR8" s="12"/>
      <c r="AAS8" s="12"/>
      <c r="AAT8" s="12"/>
      <c r="AAU8" s="12"/>
      <c r="AAV8" s="12"/>
      <c r="AAW8" s="12"/>
      <c r="AAX8" s="12"/>
      <c r="AAY8" s="12"/>
      <c r="AAZ8" s="12"/>
      <c r="ABA8" s="12"/>
      <c r="ABB8" s="12"/>
      <c r="ABC8" s="12"/>
      <c r="ABD8" s="12"/>
      <c r="ABE8" s="12"/>
      <c r="ABF8" s="12"/>
      <c r="ABG8" s="12"/>
      <c r="ABH8" s="12"/>
      <c r="ABI8" s="12"/>
      <c r="ABJ8" s="12"/>
      <c r="ABK8" s="12"/>
      <c r="ABL8" s="12"/>
      <c r="ABM8" s="12"/>
      <c r="ABN8" s="12"/>
      <c r="ABO8" s="12"/>
      <c r="ABP8" s="12"/>
      <c r="ABQ8" s="12"/>
      <c r="ABR8" s="12"/>
      <c r="ABS8" s="12"/>
      <c r="ABT8" s="12"/>
      <c r="ABU8" s="12"/>
      <c r="ABV8" s="12"/>
      <c r="ABW8" s="12"/>
      <c r="ABX8" s="12"/>
      <c r="ABY8" s="12"/>
      <c r="ABZ8" s="12"/>
      <c r="ACA8" s="12"/>
      <c r="ACB8" s="12"/>
      <c r="ACC8" s="12"/>
      <c r="ACD8" s="12"/>
      <c r="ACE8" s="12"/>
      <c r="ACF8" s="12"/>
      <c r="ACG8" s="12"/>
      <c r="ACH8" s="12"/>
      <c r="ACI8" s="12"/>
      <c r="ACJ8" s="12"/>
      <c r="ACK8" s="12"/>
      <c r="ACL8" s="12"/>
      <c r="ACM8" s="12"/>
      <c r="ACN8" s="12"/>
      <c r="ACO8" s="12"/>
      <c r="ACP8" s="12"/>
      <c r="ACQ8" s="12"/>
      <c r="ACR8" s="12"/>
      <c r="ACS8" s="12"/>
      <c r="ACT8" s="12"/>
      <c r="ACU8" s="12"/>
      <c r="ACV8" s="12"/>
      <c r="ACW8" s="12"/>
      <c r="ACX8" s="12"/>
      <c r="ACY8" s="12"/>
      <c r="ACZ8" s="12"/>
      <c r="ADA8" s="12"/>
      <c r="ADB8" s="12"/>
      <c r="ADC8" s="12"/>
      <c r="ADD8" s="12"/>
      <c r="ADE8" s="12"/>
      <c r="ADF8" s="12"/>
      <c r="ADG8" s="12"/>
      <c r="ADH8" s="12"/>
      <c r="ADI8" s="12"/>
      <c r="ADJ8" s="12"/>
      <c r="ADK8" s="12"/>
      <c r="ADL8" s="12"/>
      <c r="ADM8" s="12"/>
      <c r="ADN8" s="12"/>
      <c r="ADO8" s="12"/>
      <c r="ADP8" s="12"/>
      <c r="ADQ8" s="12"/>
      <c r="ADR8" s="12"/>
      <c r="ADS8" s="12"/>
      <c r="ADT8" s="12"/>
      <c r="ADU8" s="12"/>
      <c r="ADV8" s="12"/>
      <c r="ADW8" s="12"/>
      <c r="ADX8" s="12"/>
      <c r="ADY8" s="12"/>
      <c r="ADZ8" s="12"/>
      <c r="AEA8" s="12"/>
      <c r="AEB8" s="12"/>
      <c r="AEC8" s="12"/>
      <c r="AED8" s="12"/>
      <c r="AEE8" s="12"/>
      <c r="AEF8" s="12"/>
      <c r="AEG8" s="12"/>
      <c r="AEH8" s="12"/>
      <c r="AEI8" s="12"/>
      <c r="AEJ8" s="12"/>
      <c r="AEK8" s="12"/>
      <c r="AEL8" s="12"/>
      <c r="AEM8" s="12"/>
      <c r="AEN8" s="12"/>
      <c r="AEO8" s="12"/>
      <c r="AEP8" s="12"/>
      <c r="AEQ8" s="12"/>
      <c r="AER8" s="12"/>
      <c r="AES8" s="12"/>
      <c r="AET8" s="12"/>
      <c r="AEU8" s="12"/>
      <c r="AEV8" s="12"/>
      <c r="AEW8" s="12"/>
      <c r="AEX8" s="12"/>
      <c r="AEY8" s="12"/>
      <c r="AEZ8" s="12"/>
      <c r="AFA8" s="12"/>
      <c r="AFB8" s="12"/>
      <c r="AFC8" s="12"/>
      <c r="AFD8" s="12"/>
      <c r="AFE8" s="12"/>
      <c r="AFF8" s="12"/>
      <c r="AFG8" s="12"/>
      <c r="AFH8" s="12"/>
      <c r="AFI8" s="12"/>
      <c r="AFJ8" s="12"/>
      <c r="AFK8" s="12"/>
      <c r="AFL8" s="12"/>
      <c r="AFM8" s="12"/>
      <c r="AFN8" s="12"/>
      <c r="AFO8" s="12"/>
      <c r="AFP8" s="12"/>
      <c r="AFQ8" s="12"/>
      <c r="AFR8" s="12"/>
      <c r="AFS8" s="12"/>
      <c r="AFT8" s="12"/>
      <c r="AFU8" s="12"/>
      <c r="AFV8" s="12"/>
      <c r="AFW8" s="12"/>
      <c r="AFX8" s="12"/>
      <c r="AFY8" s="12"/>
      <c r="AFZ8" s="12"/>
      <c r="AGA8" s="12"/>
      <c r="AGB8" s="12"/>
      <c r="AGC8" s="12"/>
      <c r="AGD8" s="12"/>
      <c r="AGE8" s="12"/>
      <c r="AGF8" s="12"/>
      <c r="AGG8" s="12"/>
      <c r="AGH8" s="12"/>
      <c r="AGI8" s="12"/>
      <c r="AGJ8" s="12"/>
      <c r="AGK8" s="12"/>
      <c r="AGL8" s="12"/>
      <c r="AGM8" s="12"/>
      <c r="AGN8" s="12"/>
      <c r="AGO8" s="12"/>
      <c r="AGP8" s="12"/>
      <c r="AGQ8" s="12"/>
      <c r="AGR8" s="12"/>
      <c r="AGS8" s="12"/>
      <c r="AGT8" s="12"/>
      <c r="AGU8" s="12"/>
      <c r="AGV8" s="12"/>
      <c r="AGW8" s="12"/>
      <c r="AGX8" s="12"/>
      <c r="AGY8" s="12"/>
      <c r="AGZ8" s="12"/>
      <c r="AHA8" s="12"/>
      <c r="AHB8" s="12"/>
      <c r="AHC8" s="12"/>
      <c r="AHD8" s="12"/>
      <c r="AHE8" s="12"/>
      <c r="AHF8" s="12"/>
      <c r="AHG8" s="12"/>
      <c r="AHH8" s="12"/>
      <c r="AHI8" s="12"/>
      <c r="AHJ8" s="12"/>
      <c r="AHK8" s="12"/>
      <c r="AHL8" s="12"/>
      <c r="AHM8" s="12"/>
      <c r="AHN8" s="12"/>
      <c r="AHO8" s="12"/>
      <c r="AHP8" s="12"/>
      <c r="AHQ8" s="12"/>
      <c r="AHR8" s="12"/>
      <c r="AHS8" s="12"/>
      <c r="AHT8" s="12"/>
      <c r="AHU8" s="12"/>
      <c r="AHV8" s="12"/>
      <c r="AHW8" s="12"/>
      <c r="AHX8" s="12"/>
      <c r="AHY8" s="12"/>
      <c r="AHZ8" s="12"/>
      <c r="AIA8" s="12"/>
      <c r="AIB8" s="12"/>
      <c r="AIC8" s="12"/>
      <c r="AID8" s="12"/>
      <c r="AIE8" s="12"/>
      <c r="AIF8" s="12"/>
      <c r="AIG8" s="12"/>
      <c r="AIH8" s="12"/>
      <c r="AII8" s="12"/>
      <c r="AIJ8" s="12"/>
      <c r="AIK8" s="12"/>
      <c r="AIL8" s="12"/>
      <c r="AIM8" s="12"/>
      <c r="AIN8" s="12"/>
      <c r="AIO8" s="12"/>
      <c r="AIP8" s="12"/>
      <c r="AIQ8" s="12"/>
      <c r="AIR8" s="12"/>
      <c r="AIS8" s="12"/>
      <c r="AIT8" s="12"/>
      <c r="AIU8" s="12"/>
      <c r="AIV8" s="12"/>
      <c r="AIW8" s="12"/>
      <c r="AIX8" s="12"/>
      <c r="AIY8" s="12"/>
      <c r="AIZ8" s="12"/>
      <c r="AJA8" s="12"/>
      <c r="AJB8" s="12"/>
      <c r="AJC8" s="12"/>
      <c r="AJD8" s="12"/>
      <c r="AJE8" s="12"/>
      <c r="AJF8" s="12"/>
      <c r="AJG8" s="12"/>
      <c r="AJH8" s="12"/>
      <c r="AJI8" s="12"/>
      <c r="AJJ8" s="12"/>
      <c r="AJK8" s="12"/>
      <c r="AJL8" s="12"/>
      <c r="AJM8" s="12"/>
      <c r="AJN8" s="12"/>
      <c r="AJO8" s="12"/>
      <c r="AJP8" s="12"/>
      <c r="AJQ8" s="12"/>
      <c r="AJR8" s="12"/>
      <c r="AJS8" s="12"/>
      <c r="AJT8" s="12"/>
      <c r="AJU8" s="12"/>
      <c r="AJV8" s="12"/>
      <c r="AJW8" s="12"/>
      <c r="AJX8" s="12"/>
      <c r="AJY8" s="12"/>
      <c r="AJZ8" s="12"/>
      <c r="AKA8" s="12"/>
      <c r="AKB8" s="12"/>
      <c r="AKC8" s="12"/>
      <c r="AKD8" s="12"/>
      <c r="AKE8" s="12"/>
      <c r="AKF8" s="12"/>
      <c r="AKG8" s="12"/>
      <c r="AKH8" s="12"/>
      <c r="AKI8" s="12"/>
      <c r="AKJ8" s="12"/>
      <c r="AKK8" s="12"/>
      <c r="AKL8" s="12"/>
      <c r="AKM8" s="12"/>
      <c r="AKN8" s="12"/>
      <c r="AKO8" s="12"/>
      <c r="AKP8" s="12"/>
      <c r="AKQ8" s="12"/>
      <c r="AKR8" s="12"/>
      <c r="AKS8" s="12"/>
      <c r="AKT8" s="12"/>
      <c r="AKU8" s="12"/>
      <c r="AKV8" s="12"/>
      <c r="AKW8" s="12"/>
      <c r="AKX8" s="12"/>
      <c r="AKY8" s="12"/>
      <c r="AKZ8" s="12"/>
      <c r="ALA8" s="12"/>
      <c r="ALB8" s="12"/>
      <c r="ALC8" s="12"/>
      <c r="ALD8" s="12"/>
      <c r="ALE8" s="12"/>
      <c r="ALF8" s="12"/>
      <c r="ALG8" s="12"/>
      <c r="ALH8" s="12"/>
      <c r="ALI8" s="12"/>
      <c r="ALJ8" s="12"/>
      <c r="ALK8" s="12"/>
      <c r="ALL8" s="12"/>
      <c r="ALM8" s="12"/>
      <c r="ALN8" s="12"/>
      <c r="ALO8" s="12"/>
      <c r="ALP8" s="12"/>
      <c r="ALQ8" s="12"/>
      <c r="ALR8" s="12"/>
      <c r="ALS8" s="12"/>
      <c r="ALT8" s="12"/>
      <c r="ALU8" s="12"/>
      <c r="ALV8" s="12"/>
      <c r="ALW8" s="12"/>
      <c r="ALX8" s="12"/>
      <c r="ALY8" s="12"/>
      <c r="ALZ8" s="12"/>
      <c r="AMA8" s="12"/>
      <c r="AMB8" s="12"/>
      <c r="AMC8" s="12"/>
      <c r="AMD8" s="12"/>
      <c r="AME8" s="12"/>
      <c r="AMF8" s="12"/>
      <c r="AMG8" s="12"/>
      <c r="AMH8" s="12"/>
      <c r="AMI8" s="12"/>
      <c r="AMJ8" s="12"/>
      <c r="AMK8" s="12"/>
      <c r="AML8" s="12"/>
      <c r="AMM8" s="12"/>
      <c r="AMN8" s="12"/>
      <c r="AMO8" s="12"/>
      <c r="AMP8" s="12"/>
      <c r="AMQ8" s="12"/>
      <c r="AMR8" s="12"/>
      <c r="AMS8" s="12"/>
      <c r="AMT8" s="12"/>
      <c r="AMU8" s="12"/>
      <c r="AMV8" s="12"/>
      <c r="AMW8" s="12"/>
      <c r="AMX8" s="12"/>
      <c r="AMY8" s="12"/>
      <c r="AMZ8" s="12"/>
      <c r="ANA8" s="12"/>
      <c r="ANB8" s="12"/>
      <c r="ANC8" s="12"/>
      <c r="AND8" s="12"/>
      <c r="ANE8" s="12"/>
      <c r="ANF8" s="12"/>
      <c r="ANG8" s="12"/>
      <c r="ANH8" s="12"/>
      <c r="ANI8" s="12"/>
      <c r="ANJ8" s="12"/>
      <c r="ANK8" s="12"/>
      <c r="ANL8" s="12"/>
      <c r="ANM8" s="12"/>
      <c r="ANN8" s="12"/>
      <c r="ANO8" s="12"/>
      <c r="ANP8" s="12"/>
      <c r="ANQ8" s="12"/>
      <c r="ANR8" s="12"/>
      <c r="ANS8" s="12"/>
      <c r="ANT8" s="12"/>
      <c r="ANU8" s="12"/>
      <c r="ANV8" s="12"/>
      <c r="ANW8" s="12"/>
      <c r="ANX8" s="12"/>
      <c r="ANY8" s="12"/>
      <c r="ANZ8" s="12"/>
      <c r="AOA8" s="12"/>
      <c r="AOB8" s="12"/>
      <c r="AOC8" s="12"/>
      <c r="AOD8" s="12"/>
      <c r="AOE8" s="12"/>
      <c r="AOF8" s="12"/>
      <c r="AOG8" s="12"/>
      <c r="AOH8" s="12"/>
      <c r="AOI8" s="12"/>
      <c r="AOJ8" s="12"/>
      <c r="AOK8" s="12"/>
      <c r="AOL8" s="12"/>
      <c r="AOM8" s="12"/>
      <c r="AON8" s="12"/>
      <c r="AOO8" s="12"/>
      <c r="AOP8" s="12"/>
      <c r="AOQ8" s="12"/>
      <c r="AOR8" s="12"/>
      <c r="AOS8" s="12"/>
      <c r="AOT8" s="12"/>
      <c r="AOU8" s="12"/>
      <c r="AOV8" s="12"/>
      <c r="AOW8" s="12"/>
      <c r="AOX8" s="12"/>
      <c r="AOY8" s="12"/>
      <c r="AOZ8" s="12"/>
      <c r="APA8" s="12"/>
      <c r="APB8" s="12"/>
      <c r="APC8" s="12"/>
      <c r="APD8" s="12"/>
      <c r="APE8" s="12"/>
      <c r="APF8" s="12"/>
      <c r="APG8" s="12"/>
      <c r="APH8" s="12"/>
      <c r="API8" s="12"/>
      <c r="APJ8" s="12"/>
      <c r="APK8" s="12"/>
      <c r="APL8" s="12"/>
      <c r="APM8" s="12"/>
      <c r="APN8" s="12"/>
      <c r="APO8" s="12"/>
      <c r="APP8" s="12"/>
      <c r="APQ8" s="12"/>
      <c r="APR8" s="12"/>
      <c r="APS8" s="12"/>
      <c r="APT8" s="12"/>
      <c r="APU8" s="12"/>
      <c r="APV8" s="12"/>
      <c r="APW8" s="12"/>
      <c r="APX8" s="12"/>
      <c r="APY8" s="12"/>
      <c r="APZ8" s="12"/>
      <c r="AQA8" s="12"/>
      <c r="AQB8" s="12"/>
      <c r="AQC8" s="12"/>
      <c r="AQD8" s="12"/>
      <c r="AQE8" s="12"/>
      <c r="AQF8" s="12"/>
      <c r="AQG8" s="12"/>
      <c r="AQH8" s="12"/>
      <c r="AQI8" s="12"/>
      <c r="AQJ8" s="12"/>
      <c r="AQK8" s="12"/>
      <c r="AQL8" s="12"/>
      <c r="AQM8" s="12"/>
      <c r="AQN8" s="12"/>
      <c r="AQO8" s="12"/>
      <c r="AQP8" s="12"/>
      <c r="AQQ8" s="12"/>
      <c r="AQR8" s="12"/>
      <c r="AQS8" s="12"/>
      <c r="AQT8" s="12"/>
      <c r="AQU8" s="12"/>
      <c r="AQV8" s="12"/>
      <c r="AQW8" s="12"/>
      <c r="AQX8" s="12"/>
      <c r="AQY8" s="12"/>
      <c r="AQZ8" s="12"/>
      <c r="ARA8" s="12"/>
      <c r="ARB8" s="12"/>
      <c r="ARC8" s="12"/>
      <c r="ARD8" s="12"/>
      <c r="ARE8" s="12"/>
      <c r="ARF8" s="12"/>
      <c r="ARG8" s="12"/>
      <c r="ARH8" s="12"/>
      <c r="ARI8" s="12"/>
      <c r="ARJ8" s="12"/>
      <c r="ARK8" s="12"/>
      <c r="ARL8" s="12"/>
      <c r="ARM8" s="12"/>
      <c r="ARN8" s="12"/>
      <c r="ARO8" s="12"/>
      <c r="ARP8" s="12"/>
      <c r="ARQ8" s="12"/>
      <c r="ARR8" s="12"/>
      <c r="ARS8" s="12"/>
      <c r="ART8" s="12"/>
      <c r="ARU8" s="12"/>
      <c r="ARV8" s="12"/>
      <c r="ARW8" s="12"/>
      <c r="ARX8" s="12"/>
      <c r="ARY8" s="12"/>
      <c r="ARZ8" s="12"/>
      <c r="ASA8" s="12"/>
      <c r="ASB8" s="12"/>
      <c r="ASC8" s="12"/>
      <c r="ASD8" s="12"/>
      <c r="ASE8" s="12"/>
      <c r="ASF8" s="12"/>
      <c r="ASG8" s="12"/>
      <c r="ASH8" s="12"/>
      <c r="ASI8" s="12"/>
      <c r="ASJ8" s="12"/>
      <c r="ASK8" s="12"/>
      <c r="ASL8" s="12"/>
      <c r="ASM8" s="12"/>
      <c r="ASN8" s="12"/>
      <c r="ASO8" s="12"/>
      <c r="ASP8" s="12"/>
      <c r="ASQ8" s="12"/>
      <c r="ASR8" s="12"/>
      <c r="ASS8" s="12"/>
      <c r="AST8" s="12"/>
      <c r="ASU8" s="12"/>
      <c r="ASV8" s="12"/>
      <c r="ASW8" s="12"/>
      <c r="ASX8" s="12"/>
      <c r="ASY8" s="12"/>
      <c r="ASZ8" s="12"/>
      <c r="ATA8" s="12"/>
      <c r="ATB8" s="12"/>
      <c r="ATC8" s="12"/>
      <c r="ATD8" s="12"/>
      <c r="ATE8" s="12"/>
      <c r="ATF8" s="12"/>
      <c r="ATG8" s="12"/>
      <c r="ATH8" s="12"/>
      <c r="ATI8" s="12"/>
      <c r="ATJ8" s="12"/>
      <c r="ATK8" s="12"/>
      <c r="ATL8" s="12"/>
      <c r="ATM8" s="12"/>
      <c r="ATN8" s="12"/>
      <c r="ATO8" s="12"/>
      <c r="ATP8" s="12"/>
      <c r="ATQ8" s="12"/>
      <c r="ATR8" s="12"/>
      <c r="ATS8" s="12"/>
      <c r="ATT8" s="12"/>
      <c r="ATU8" s="12"/>
      <c r="ATV8" s="12"/>
      <c r="ATW8" s="12"/>
      <c r="ATX8" s="12"/>
      <c r="ATY8" s="12"/>
      <c r="ATZ8" s="12"/>
      <c r="AUA8" s="12"/>
      <c r="AUB8" s="12"/>
      <c r="AUC8" s="12"/>
      <c r="AUD8" s="12"/>
      <c r="AUE8" s="12"/>
      <c r="AUF8" s="12"/>
      <c r="AUG8" s="12"/>
      <c r="AUH8" s="12"/>
      <c r="AUI8" s="12"/>
      <c r="AUJ8" s="12"/>
      <c r="AUK8" s="12"/>
      <c r="AUL8" s="12"/>
      <c r="AUM8" s="12"/>
      <c r="AUN8" s="12"/>
      <c r="AUO8" s="12"/>
      <c r="AUP8" s="12"/>
      <c r="AUQ8" s="12"/>
      <c r="AUR8" s="12"/>
      <c r="AUS8" s="12"/>
      <c r="AUT8" s="12"/>
      <c r="AUU8" s="12"/>
      <c r="AUV8" s="12"/>
      <c r="AUW8" s="12"/>
      <c r="AUX8" s="12"/>
      <c r="AUY8" s="12"/>
      <c r="AUZ8" s="12"/>
      <c r="AVA8" s="12"/>
      <c r="AVB8" s="12"/>
      <c r="AVC8" s="12"/>
      <c r="AVD8" s="12"/>
      <c r="AVE8" s="12"/>
      <c r="AVF8" s="12"/>
      <c r="AVG8" s="12"/>
      <c r="AVH8" s="12"/>
      <c r="AVI8" s="12"/>
      <c r="AVJ8" s="12"/>
      <c r="AVK8" s="12"/>
      <c r="AVL8" s="12"/>
      <c r="AVM8" s="12"/>
      <c r="AVN8" s="12"/>
      <c r="AVO8" s="12"/>
      <c r="AVP8" s="12"/>
      <c r="AVQ8" s="12"/>
      <c r="AVR8" s="12"/>
      <c r="AVS8" s="12"/>
      <c r="AVT8" s="12"/>
      <c r="AVU8" s="12"/>
      <c r="AVV8" s="12"/>
      <c r="AVW8" s="12"/>
      <c r="AVX8" s="12"/>
      <c r="AVY8" s="12"/>
      <c r="AVZ8" s="12"/>
      <c r="AWA8" s="12"/>
      <c r="AWB8" s="12"/>
      <c r="AWC8" s="12"/>
      <c r="AWD8" s="12"/>
      <c r="AWE8" s="12"/>
      <c r="AWF8" s="12"/>
      <c r="AWG8" s="12"/>
      <c r="AWH8" s="12"/>
      <c r="AWI8" s="12"/>
      <c r="AWJ8" s="12"/>
      <c r="AWK8" s="12"/>
      <c r="AWL8" s="12"/>
      <c r="AWM8" s="12"/>
      <c r="AWN8" s="12"/>
      <c r="AWO8" s="12"/>
      <c r="AWP8" s="12"/>
      <c r="AWQ8" s="12"/>
      <c r="AWR8" s="12"/>
      <c r="AWS8" s="12"/>
      <c r="AWT8" s="12"/>
      <c r="AWU8" s="12"/>
      <c r="AWV8" s="12"/>
      <c r="AWW8" s="12"/>
      <c r="AWX8" s="12"/>
      <c r="AWY8" s="12"/>
      <c r="AWZ8" s="12"/>
      <c r="AXA8" s="12"/>
      <c r="AXB8" s="12"/>
      <c r="AXC8" s="12"/>
      <c r="AXD8" s="12"/>
      <c r="AXE8" s="12"/>
      <c r="AXF8" s="12"/>
      <c r="AXG8" s="12"/>
      <c r="AXH8" s="12"/>
      <c r="AXI8" s="12"/>
      <c r="AXJ8" s="12"/>
      <c r="AXK8" s="12"/>
      <c r="AXL8" s="12"/>
      <c r="AXM8" s="12"/>
      <c r="AXN8" s="12"/>
      <c r="AXO8" s="12"/>
      <c r="AXP8" s="12"/>
      <c r="AXQ8" s="12"/>
      <c r="AXR8" s="12"/>
      <c r="AXS8" s="12"/>
      <c r="AXT8" s="12"/>
      <c r="AXU8" s="12"/>
      <c r="AXV8" s="12"/>
      <c r="AXW8" s="12"/>
      <c r="AXX8" s="12"/>
      <c r="AXY8" s="12"/>
      <c r="AXZ8" s="12"/>
      <c r="AYA8" s="12"/>
      <c r="AYB8" s="12"/>
      <c r="AYC8" s="12"/>
      <c r="AYD8" s="12"/>
      <c r="AYE8" s="12"/>
      <c r="AYF8" s="12"/>
      <c r="AYG8" s="12"/>
      <c r="AYH8" s="12"/>
      <c r="AYI8" s="12"/>
      <c r="AYJ8" s="12"/>
      <c r="AYK8" s="12"/>
      <c r="AYL8" s="12"/>
      <c r="AYM8" s="12"/>
      <c r="AYN8" s="12"/>
      <c r="AYO8" s="12"/>
      <c r="AYP8" s="12"/>
      <c r="AYQ8" s="12"/>
      <c r="AYR8" s="12"/>
      <c r="AYS8" s="12"/>
      <c r="AYT8" s="12"/>
      <c r="AYU8" s="12"/>
      <c r="AYV8" s="12"/>
      <c r="AYW8" s="12"/>
      <c r="AYX8" s="12"/>
      <c r="AYY8" s="12"/>
      <c r="AYZ8" s="12"/>
      <c r="AZA8" s="12"/>
      <c r="AZB8" s="12"/>
      <c r="AZC8" s="12"/>
      <c r="AZD8" s="12"/>
      <c r="AZE8" s="12"/>
      <c r="AZF8" s="12"/>
      <c r="AZG8" s="12"/>
      <c r="AZH8" s="12"/>
      <c r="AZI8" s="12"/>
      <c r="AZJ8" s="12"/>
      <c r="AZK8" s="12"/>
      <c r="AZL8" s="12"/>
      <c r="AZM8" s="12"/>
      <c r="AZN8" s="12"/>
      <c r="AZO8" s="12"/>
      <c r="AZP8" s="12"/>
      <c r="AZQ8" s="12"/>
      <c r="AZR8" s="12"/>
      <c r="AZS8" s="12"/>
      <c r="AZT8" s="12"/>
      <c r="AZU8" s="12"/>
      <c r="AZV8" s="12"/>
      <c r="AZW8" s="12"/>
      <c r="AZX8" s="12"/>
      <c r="AZY8" s="12"/>
      <c r="AZZ8" s="12"/>
      <c r="BAA8" s="12"/>
      <c r="BAB8" s="12"/>
      <c r="BAC8" s="12"/>
      <c r="BAD8" s="12"/>
      <c r="BAE8" s="12"/>
      <c r="BAF8" s="12"/>
      <c r="BAG8" s="12"/>
      <c r="BAH8" s="12"/>
      <c r="BAI8" s="12"/>
      <c r="BAJ8" s="12"/>
      <c r="BAK8" s="12"/>
      <c r="BAL8" s="12"/>
      <c r="BAM8" s="12"/>
      <c r="BAN8" s="12"/>
      <c r="BAO8" s="12"/>
      <c r="BAP8" s="12"/>
      <c r="BAQ8" s="12"/>
      <c r="BAR8" s="12"/>
      <c r="BAS8" s="12"/>
      <c r="BAT8" s="12"/>
      <c r="BAU8" s="12"/>
      <c r="BAV8" s="12"/>
      <c r="BAW8" s="12"/>
      <c r="BAX8" s="12"/>
      <c r="BAY8" s="12"/>
      <c r="BAZ8" s="12"/>
      <c r="BBA8" s="12"/>
      <c r="BBB8" s="12"/>
      <c r="BBC8" s="12"/>
      <c r="BBD8" s="12"/>
      <c r="BBE8" s="12"/>
      <c r="BBF8" s="12"/>
      <c r="BBG8" s="12"/>
      <c r="BBH8" s="12"/>
      <c r="BBI8" s="12"/>
      <c r="BBJ8" s="12"/>
      <c r="BBK8" s="12"/>
      <c r="BBL8" s="12"/>
      <c r="BBM8" s="12"/>
      <c r="BBN8" s="12"/>
      <c r="BBO8" s="12"/>
      <c r="BBP8" s="12"/>
      <c r="BBQ8" s="12"/>
      <c r="BBR8" s="12"/>
      <c r="BBS8" s="12"/>
      <c r="BBT8" s="12"/>
      <c r="BBU8" s="12"/>
      <c r="BBV8" s="12"/>
      <c r="BBW8" s="12"/>
      <c r="BBX8" s="12"/>
      <c r="BBY8" s="12"/>
      <c r="BBZ8" s="12"/>
      <c r="BCA8" s="12"/>
      <c r="BCB8" s="12"/>
      <c r="BCC8" s="12"/>
      <c r="BCD8" s="12"/>
      <c r="BCE8" s="12"/>
      <c r="BCF8" s="12"/>
      <c r="BCG8" s="12"/>
      <c r="BCH8" s="12"/>
      <c r="BCI8" s="12"/>
      <c r="BCJ8" s="12"/>
      <c r="BCK8" s="12"/>
      <c r="BCL8" s="12"/>
      <c r="BCM8" s="12"/>
      <c r="BCN8" s="12"/>
      <c r="BCO8" s="12"/>
      <c r="BCP8" s="12"/>
      <c r="BCQ8" s="12"/>
      <c r="BCR8" s="12"/>
      <c r="BCS8" s="12"/>
      <c r="BCT8" s="12"/>
      <c r="BCU8" s="12"/>
      <c r="BCV8" s="12"/>
      <c r="BCW8" s="12"/>
      <c r="BCX8" s="12"/>
      <c r="BCY8" s="12"/>
      <c r="BCZ8" s="12"/>
      <c r="BDA8" s="12"/>
      <c r="BDB8" s="12"/>
      <c r="BDC8" s="12"/>
      <c r="BDD8" s="12"/>
      <c r="BDE8" s="12"/>
      <c r="BDF8" s="12"/>
      <c r="BDG8" s="12"/>
      <c r="BDH8" s="12"/>
      <c r="BDI8" s="12"/>
      <c r="BDJ8" s="12"/>
      <c r="BDK8" s="12"/>
      <c r="BDL8" s="12"/>
      <c r="BDM8" s="12"/>
      <c r="BDN8" s="12"/>
      <c r="BDO8" s="12"/>
      <c r="BDP8" s="12"/>
      <c r="BDQ8" s="12"/>
      <c r="BDR8" s="12"/>
      <c r="BDS8" s="12"/>
      <c r="BDT8" s="12"/>
      <c r="BDU8" s="12"/>
      <c r="BDV8" s="12"/>
      <c r="BDW8" s="12"/>
      <c r="BDX8" s="12"/>
      <c r="BDY8" s="12"/>
      <c r="BDZ8" s="12"/>
      <c r="BEA8" s="12"/>
      <c r="BEB8" s="12"/>
      <c r="BEC8" s="12"/>
      <c r="BED8" s="12"/>
      <c r="BEE8" s="12"/>
      <c r="BEF8" s="12"/>
      <c r="BEG8" s="12"/>
      <c r="BEH8" s="12"/>
      <c r="BEI8" s="12"/>
      <c r="BEJ8" s="12"/>
      <c r="BEK8" s="12"/>
      <c r="BEL8" s="12"/>
      <c r="BEM8" s="12"/>
      <c r="BEN8" s="12"/>
      <c r="BEO8" s="12"/>
      <c r="BEP8" s="12"/>
      <c r="BEQ8" s="12"/>
      <c r="BER8" s="12"/>
      <c r="BES8" s="12"/>
      <c r="BET8" s="12"/>
      <c r="BEU8" s="12"/>
      <c r="BEV8" s="12"/>
      <c r="BEW8" s="12"/>
      <c r="BEX8" s="12"/>
      <c r="BEY8" s="12"/>
      <c r="BEZ8" s="12"/>
      <c r="BFA8" s="12"/>
      <c r="BFB8" s="12"/>
      <c r="BFC8" s="12"/>
      <c r="BFD8" s="12"/>
      <c r="BFE8" s="12"/>
      <c r="BFF8" s="12"/>
      <c r="BFG8" s="12"/>
      <c r="BFH8" s="12"/>
      <c r="BFI8" s="12"/>
      <c r="BFJ8" s="12"/>
      <c r="BFK8" s="12"/>
      <c r="BFL8" s="12"/>
      <c r="BFM8" s="12"/>
      <c r="BFN8" s="12"/>
      <c r="BFO8" s="12"/>
      <c r="BFP8" s="12"/>
      <c r="BFQ8" s="12"/>
      <c r="BFR8" s="12"/>
      <c r="BFS8" s="12"/>
      <c r="BFT8" s="12"/>
      <c r="BFU8" s="12"/>
      <c r="BFV8" s="12"/>
      <c r="BFW8" s="12"/>
      <c r="BFX8" s="12"/>
      <c r="BFY8" s="12"/>
      <c r="BFZ8" s="12"/>
      <c r="BGA8" s="12"/>
      <c r="BGB8" s="12"/>
      <c r="BGC8" s="12"/>
      <c r="BGD8" s="12"/>
      <c r="BGE8" s="12"/>
      <c r="BGF8" s="12"/>
      <c r="BGG8" s="12"/>
      <c r="BGH8" s="12"/>
      <c r="BGI8" s="12"/>
      <c r="BGJ8" s="12"/>
      <c r="BGK8" s="12"/>
      <c r="BGL8" s="12"/>
      <c r="BGM8" s="12"/>
      <c r="BGN8" s="12"/>
      <c r="BGO8" s="12"/>
      <c r="BGP8" s="12"/>
      <c r="BGQ8" s="12"/>
      <c r="BGR8" s="12"/>
      <c r="BGS8" s="12"/>
      <c r="BGT8" s="12"/>
      <c r="BGU8" s="12"/>
      <c r="BGV8" s="12"/>
      <c r="BGW8" s="12"/>
      <c r="BGX8" s="12"/>
      <c r="BGY8" s="12"/>
      <c r="BGZ8" s="12"/>
      <c r="BHA8" s="12"/>
      <c r="BHB8" s="12"/>
      <c r="BHC8" s="12"/>
      <c r="BHD8" s="12"/>
      <c r="BHE8" s="12"/>
      <c r="BHF8" s="12"/>
      <c r="BHG8" s="12"/>
      <c r="BHH8" s="12"/>
      <c r="BHI8" s="12"/>
      <c r="BHJ8" s="12"/>
      <c r="BHK8" s="12"/>
      <c r="BHL8" s="12"/>
      <c r="BHM8" s="12"/>
      <c r="BHN8" s="12"/>
      <c r="BHO8" s="12"/>
      <c r="BHP8" s="12"/>
      <c r="BHQ8" s="12"/>
      <c r="BHR8" s="12"/>
      <c r="BHS8" s="12"/>
      <c r="BHT8" s="12"/>
      <c r="BHU8" s="12"/>
      <c r="BHV8" s="12"/>
      <c r="BHW8" s="12"/>
      <c r="BHX8" s="12"/>
      <c r="BHY8" s="12"/>
      <c r="BHZ8" s="12"/>
      <c r="BIA8" s="12"/>
      <c r="BIB8" s="12"/>
      <c r="BIC8" s="12"/>
      <c r="BID8" s="12"/>
      <c r="BIE8" s="12"/>
      <c r="BIF8" s="12"/>
      <c r="BIG8" s="12"/>
      <c r="BIH8" s="12"/>
      <c r="BII8" s="12"/>
      <c r="BIJ8" s="12"/>
      <c r="BIK8" s="12"/>
      <c r="BIL8" s="12"/>
      <c r="BIM8" s="12"/>
      <c r="BIN8" s="12"/>
      <c r="BIO8" s="12"/>
      <c r="BIP8" s="12"/>
      <c r="BIQ8" s="12"/>
      <c r="BIR8" s="12"/>
      <c r="BIS8" s="12"/>
      <c r="BIT8" s="12"/>
      <c r="BIU8" s="12"/>
      <c r="BIV8" s="12"/>
      <c r="BIW8" s="12"/>
      <c r="BIX8" s="12"/>
      <c r="BIY8" s="12"/>
      <c r="BIZ8" s="12"/>
      <c r="BJA8" s="12"/>
      <c r="BJB8" s="12"/>
      <c r="BJC8" s="12"/>
      <c r="BJD8" s="12"/>
      <c r="BJE8" s="12"/>
      <c r="BJF8" s="12"/>
      <c r="BJG8" s="12"/>
      <c r="BJH8" s="12"/>
      <c r="BJI8" s="12"/>
      <c r="BJJ8" s="12"/>
      <c r="BJK8" s="12"/>
      <c r="BJL8" s="12"/>
      <c r="BJM8" s="12"/>
      <c r="BJN8" s="12"/>
      <c r="BJO8" s="12"/>
      <c r="BJP8" s="12"/>
      <c r="BJQ8" s="12"/>
      <c r="BJR8" s="12"/>
      <c r="BJS8" s="12"/>
      <c r="BJT8" s="12"/>
      <c r="BJU8" s="12"/>
      <c r="BJV8" s="12"/>
      <c r="BJW8" s="12"/>
      <c r="BJX8" s="12"/>
      <c r="BJY8" s="12"/>
      <c r="BJZ8" s="12"/>
      <c r="BKA8" s="12"/>
      <c r="BKB8" s="12"/>
      <c r="BKC8" s="12"/>
      <c r="BKD8" s="12"/>
      <c r="BKE8" s="12"/>
      <c r="BKF8" s="12"/>
      <c r="BKG8" s="12"/>
      <c r="BKH8" s="12"/>
      <c r="BKI8" s="12"/>
      <c r="BKJ8" s="12"/>
      <c r="BKK8" s="12"/>
      <c r="BKL8" s="12"/>
      <c r="BKM8" s="12"/>
      <c r="BKN8" s="12"/>
      <c r="BKO8" s="12"/>
      <c r="BKP8" s="12"/>
      <c r="BKQ8" s="12"/>
      <c r="BKR8" s="12"/>
      <c r="BKS8" s="12"/>
      <c r="BKT8" s="12"/>
      <c r="BKU8" s="12"/>
      <c r="BKV8" s="12"/>
      <c r="BKW8" s="12"/>
      <c r="BKX8" s="12"/>
      <c r="BKY8" s="12"/>
    </row>
    <row r="9" spans="1:1663" s="3" customFormat="1" ht="13.15" customHeight="1">
      <c r="A9" s="143"/>
      <c r="B9" s="2" t="s">
        <v>40</v>
      </c>
      <c r="C9" s="6">
        <v>143228.4206923015</v>
      </c>
      <c r="D9" s="6">
        <v>143663.9796269334</v>
      </c>
      <c r="E9" s="6">
        <v>137540.73005514281</v>
      </c>
      <c r="F9" s="6">
        <v>130664.093559651</v>
      </c>
      <c r="G9" s="6">
        <v>118746.827751106</v>
      </c>
      <c r="H9" s="6">
        <v>74849.265987925697</v>
      </c>
      <c r="I9" s="6">
        <v>51257.117652940011</v>
      </c>
      <c r="J9" s="6">
        <v>37108.671804092737</v>
      </c>
      <c r="K9" s="6">
        <v>39095.798486445841</v>
      </c>
      <c r="L9" s="6">
        <v>44546.023072515993</v>
      </c>
      <c r="M9" s="6">
        <v>47169.529675183228</v>
      </c>
      <c r="N9" s="6">
        <v>50704.962028235008</v>
      </c>
      <c r="O9" s="6">
        <v>65759.50492400513</v>
      </c>
      <c r="P9" s="6">
        <v>135257.16168095311</v>
      </c>
      <c r="Q9" s="6">
        <v>235088.86691246141</v>
      </c>
      <c r="R9" s="6">
        <v>66109.543630270535</v>
      </c>
      <c r="S9" s="6">
        <v>24572.388351561571</v>
      </c>
      <c r="T9" s="6">
        <v>19403.778755392559</v>
      </c>
      <c r="U9" s="6">
        <v>9976.8646700480913</v>
      </c>
      <c r="V9" s="6">
        <v>6112.3449826363812</v>
      </c>
      <c r="W9" s="6">
        <v>8835.7519128583135</v>
      </c>
      <c r="X9" s="6">
        <v>6798.78</v>
      </c>
      <c r="Y9" s="6">
        <v>20811.662817429329</v>
      </c>
      <c r="Z9" s="6">
        <v>5132.6125324615796</v>
      </c>
      <c r="AA9" s="6">
        <v>1589.9729969556979</v>
      </c>
      <c r="AB9" s="6">
        <v>1218.76543001499</v>
      </c>
      <c r="AC9" s="6">
        <v>1166.7496376418801</v>
      </c>
      <c r="AD9" s="6">
        <v>1873.37</v>
      </c>
      <c r="AE9" s="6">
        <v>125.06</v>
      </c>
      <c r="AF9" s="6">
        <v>302.97000000000003</v>
      </c>
      <c r="AG9" s="6">
        <v>125.06</v>
      </c>
      <c r="AH9" s="6">
        <v>1089.364434257137</v>
      </c>
      <c r="AI9" s="6">
        <v>658.85</v>
      </c>
      <c r="AJ9" s="6">
        <v>801.5</v>
      </c>
      <c r="AK9" s="6">
        <v>902.25</v>
      </c>
      <c r="AL9" s="10">
        <v>827.27</v>
      </c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/>
      <c r="GT9" s="12"/>
      <c r="GU9" s="12"/>
      <c r="GV9" s="12"/>
      <c r="GW9" s="12"/>
      <c r="GX9" s="12"/>
      <c r="GY9" s="12"/>
      <c r="GZ9" s="12"/>
      <c r="HA9" s="12"/>
      <c r="HB9" s="12"/>
      <c r="HC9" s="12"/>
      <c r="HD9" s="12"/>
      <c r="HE9" s="12"/>
      <c r="HF9" s="12"/>
      <c r="HG9" s="12"/>
      <c r="HH9" s="12"/>
      <c r="HI9" s="12"/>
      <c r="HJ9" s="12"/>
      <c r="HK9" s="12"/>
      <c r="HL9" s="12"/>
      <c r="HM9" s="12"/>
      <c r="HN9" s="12"/>
      <c r="HO9" s="12"/>
      <c r="HP9" s="12"/>
      <c r="HQ9" s="12"/>
      <c r="HR9" s="12"/>
      <c r="HS9" s="12"/>
      <c r="HT9" s="12"/>
      <c r="HU9" s="12"/>
      <c r="HV9" s="12"/>
      <c r="HW9" s="12"/>
      <c r="HX9" s="12"/>
      <c r="HY9" s="12"/>
      <c r="HZ9" s="12"/>
      <c r="IA9" s="12"/>
      <c r="IB9" s="12"/>
      <c r="IC9" s="12"/>
      <c r="ID9" s="12"/>
      <c r="IE9" s="12"/>
      <c r="IF9" s="12"/>
      <c r="IG9" s="12"/>
      <c r="IH9" s="12"/>
      <c r="II9" s="12"/>
      <c r="IJ9" s="12"/>
      <c r="IK9" s="12"/>
      <c r="IL9" s="12"/>
      <c r="IM9" s="12"/>
      <c r="IN9" s="12"/>
      <c r="IO9" s="12"/>
      <c r="IP9" s="12"/>
      <c r="IQ9" s="12"/>
      <c r="IR9" s="12"/>
      <c r="IS9" s="12"/>
      <c r="IT9" s="12"/>
      <c r="IU9" s="12"/>
      <c r="IV9" s="12"/>
      <c r="IW9" s="12"/>
      <c r="IX9" s="12"/>
      <c r="IY9" s="12"/>
      <c r="IZ9" s="12"/>
      <c r="JA9" s="12"/>
      <c r="JB9" s="12"/>
      <c r="JC9" s="12"/>
      <c r="JD9" s="12"/>
      <c r="JE9" s="12"/>
      <c r="JF9" s="12"/>
      <c r="JG9" s="12"/>
      <c r="JH9" s="12"/>
      <c r="JI9" s="12"/>
      <c r="JJ9" s="12"/>
      <c r="JK9" s="12"/>
      <c r="JL9" s="12"/>
      <c r="JM9" s="12"/>
      <c r="JN9" s="12"/>
      <c r="JO9" s="12"/>
      <c r="JP9" s="12"/>
      <c r="JQ9" s="12"/>
      <c r="JR9" s="12"/>
      <c r="JS9" s="12"/>
      <c r="JT9" s="12"/>
      <c r="JU9" s="12"/>
      <c r="JV9" s="12"/>
      <c r="JW9" s="12"/>
      <c r="JX9" s="12"/>
      <c r="JY9" s="12"/>
      <c r="JZ9" s="12"/>
      <c r="KA9" s="12"/>
      <c r="KB9" s="12"/>
      <c r="KC9" s="12"/>
      <c r="KD9" s="12"/>
      <c r="KE9" s="12"/>
      <c r="KF9" s="12"/>
      <c r="KG9" s="12"/>
      <c r="KH9" s="12"/>
      <c r="KI9" s="12"/>
      <c r="KJ9" s="12"/>
      <c r="KK9" s="12"/>
      <c r="KL9" s="12"/>
      <c r="KM9" s="12"/>
      <c r="KN9" s="12"/>
      <c r="KO9" s="12"/>
      <c r="KP9" s="12"/>
      <c r="KQ9" s="12"/>
      <c r="KR9" s="12"/>
      <c r="KS9" s="12"/>
      <c r="KT9" s="12"/>
      <c r="KU9" s="12"/>
      <c r="KV9" s="12"/>
      <c r="KW9" s="12"/>
      <c r="KX9" s="12"/>
      <c r="KY9" s="12"/>
      <c r="KZ9" s="12"/>
      <c r="LA9" s="12"/>
      <c r="LB9" s="12"/>
      <c r="LC9" s="12"/>
      <c r="LD9" s="12"/>
      <c r="LE9" s="12"/>
      <c r="LF9" s="12"/>
      <c r="LG9" s="12"/>
      <c r="LH9" s="12"/>
      <c r="LI9" s="12"/>
      <c r="LJ9" s="12"/>
      <c r="LK9" s="12"/>
      <c r="LL9" s="12"/>
      <c r="LM9" s="12"/>
      <c r="LN9" s="12"/>
      <c r="LO9" s="12"/>
      <c r="LP9" s="12"/>
      <c r="LQ9" s="12"/>
      <c r="LR9" s="12"/>
      <c r="LS9" s="12"/>
      <c r="LT9" s="12"/>
      <c r="LU9" s="12"/>
      <c r="LV9" s="12"/>
      <c r="LW9" s="12"/>
      <c r="LX9" s="12"/>
      <c r="LY9" s="12"/>
      <c r="LZ9" s="12"/>
      <c r="MA9" s="12"/>
      <c r="MB9" s="12"/>
      <c r="MC9" s="12"/>
      <c r="MD9" s="12"/>
      <c r="ME9" s="12"/>
      <c r="MF9" s="12"/>
      <c r="MG9" s="12"/>
      <c r="MH9" s="12"/>
      <c r="MI9" s="12"/>
      <c r="MJ9" s="12"/>
      <c r="MK9" s="12"/>
      <c r="ML9" s="12"/>
      <c r="MM9" s="12"/>
      <c r="MN9" s="12"/>
      <c r="MO9" s="12"/>
      <c r="MP9" s="12"/>
      <c r="MQ9" s="12"/>
      <c r="MR9" s="12"/>
      <c r="MS9" s="12"/>
      <c r="MT9" s="12"/>
      <c r="MU9" s="12"/>
      <c r="MV9" s="12"/>
      <c r="MW9" s="12"/>
      <c r="MX9" s="12"/>
      <c r="MY9" s="12"/>
      <c r="MZ9" s="12"/>
      <c r="NA9" s="12"/>
      <c r="NB9" s="12"/>
      <c r="NC9" s="12"/>
      <c r="ND9" s="12"/>
      <c r="NE9" s="12"/>
      <c r="NF9" s="12"/>
      <c r="NG9" s="12"/>
      <c r="NH9" s="12"/>
      <c r="NI9" s="12"/>
      <c r="NJ9" s="12"/>
      <c r="NK9" s="12"/>
      <c r="NL9" s="12"/>
      <c r="NM9" s="12"/>
      <c r="NN9" s="12"/>
      <c r="NO9" s="12"/>
      <c r="NP9" s="12"/>
      <c r="NQ9" s="12"/>
      <c r="NR9" s="12"/>
      <c r="NS9" s="12"/>
      <c r="NT9" s="12"/>
      <c r="NU9" s="12"/>
      <c r="NV9" s="12"/>
      <c r="NW9" s="12"/>
      <c r="NX9" s="12"/>
      <c r="NY9" s="12"/>
      <c r="NZ9" s="12"/>
      <c r="OA9" s="12"/>
      <c r="OB9" s="12"/>
      <c r="OC9" s="12"/>
      <c r="OD9" s="12"/>
      <c r="OE9" s="12"/>
      <c r="OF9" s="12"/>
      <c r="OG9" s="12"/>
      <c r="OH9" s="12"/>
      <c r="OI9" s="12"/>
      <c r="OJ9" s="12"/>
      <c r="OK9" s="12"/>
      <c r="OL9" s="12"/>
      <c r="OM9" s="12"/>
      <c r="ON9" s="12"/>
      <c r="OO9" s="12"/>
      <c r="OP9" s="12"/>
      <c r="OQ9" s="12"/>
      <c r="OR9" s="12"/>
      <c r="OS9" s="12"/>
      <c r="OT9" s="12"/>
      <c r="OU9" s="12"/>
      <c r="OV9" s="12"/>
      <c r="OW9" s="12"/>
      <c r="OX9" s="12"/>
      <c r="OY9" s="12"/>
      <c r="OZ9" s="12"/>
      <c r="PA9" s="12"/>
      <c r="PB9" s="12"/>
      <c r="PC9" s="12"/>
      <c r="PD9" s="12"/>
      <c r="PE9" s="12"/>
      <c r="PF9" s="12"/>
      <c r="PG9" s="12"/>
      <c r="PH9" s="12"/>
      <c r="PI9" s="12"/>
      <c r="PJ9" s="12"/>
      <c r="PK9" s="12"/>
      <c r="PL9" s="12"/>
      <c r="PM9" s="12"/>
      <c r="PN9" s="12"/>
      <c r="PO9" s="12"/>
      <c r="PP9" s="12"/>
      <c r="PQ9" s="12"/>
      <c r="PR9" s="12"/>
      <c r="PS9" s="12"/>
      <c r="PT9" s="12"/>
      <c r="PU9" s="12"/>
      <c r="PV9" s="12"/>
      <c r="PW9" s="12"/>
      <c r="PX9" s="12"/>
      <c r="PY9" s="12"/>
      <c r="PZ9" s="12"/>
      <c r="QA9" s="12"/>
      <c r="QB9" s="12"/>
      <c r="QC9" s="12"/>
      <c r="QD9" s="12"/>
      <c r="QE9" s="12"/>
      <c r="QF9" s="12"/>
      <c r="QG9" s="12"/>
      <c r="QH9" s="12"/>
      <c r="QI9" s="12"/>
      <c r="QJ9" s="12"/>
      <c r="QK9" s="12"/>
      <c r="QL9" s="12"/>
      <c r="QM9" s="12"/>
      <c r="QN9" s="12"/>
      <c r="QO9" s="12"/>
      <c r="QP9" s="12"/>
      <c r="QQ9" s="12"/>
      <c r="QR9" s="12"/>
      <c r="QS9" s="12"/>
      <c r="QT9" s="12"/>
      <c r="QU9" s="12"/>
      <c r="QV9" s="12"/>
      <c r="QW9" s="12"/>
      <c r="QX9" s="12"/>
      <c r="QY9" s="12"/>
      <c r="QZ9" s="12"/>
      <c r="RA9" s="12"/>
      <c r="RB9" s="12"/>
      <c r="RC9" s="12"/>
      <c r="RD9" s="12"/>
      <c r="RE9" s="12"/>
      <c r="RF9" s="12"/>
      <c r="RG9" s="12"/>
      <c r="RH9" s="12"/>
      <c r="RI9" s="12"/>
      <c r="RJ9" s="12"/>
      <c r="RK9" s="12"/>
      <c r="RL9" s="12"/>
      <c r="RM9" s="12"/>
      <c r="RN9" s="12"/>
      <c r="RO9" s="12"/>
      <c r="RP9" s="12"/>
      <c r="RQ9" s="12"/>
      <c r="RR9" s="12"/>
      <c r="RS9" s="12"/>
      <c r="RT9" s="12"/>
      <c r="RU9" s="12"/>
      <c r="RV9" s="12"/>
      <c r="RW9" s="12"/>
      <c r="RX9" s="12"/>
      <c r="RY9" s="12"/>
      <c r="RZ9" s="12"/>
      <c r="SA9" s="12"/>
      <c r="SB9" s="12"/>
      <c r="SC9" s="12"/>
      <c r="SD9" s="12"/>
      <c r="SE9" s="12"/>
      <c r="SF9" s="12"/>
      <c r="SG9" s="12"/>
      <c r="SH9" s="12"/>
      <c r="SI9" s="12"/>
      <c r="SJ9" s="12"/>
      <c r="SK9" s="12"/>
      <c r="SL9" s="12"/>
      <c r="SM9" s="12"/>
      <c r="SN9" s="12"/>
      <c r="SO9" s="12"/>
      <c r="SP9" s="12"/>
      <c r="SQ9" s="12"/>
      <c r="SR9" s="12"/>
      <c r="SS9" s="12"/>
      <c r="ST9" s="12"/>
      <c r="SU9" s="12"/>
      <c r="SV9" s="12"/>
      <c r="SW9" s="12"/>
      <c r="SX9" s="12"/>
      <c r="SY9" s="12"/>
      <c r="SZ9" s="12"/>
      <c r="TA9" s="12"/>
      <c r="TB9" s="12"/>
      <c r="TC9" s="12"/>
      <c r="TD9" s="12"/>
      <c r="TE9" s="12"/>
      <c r="TF9" s="12"/>
      <c r="TG9" s="12"/>
      <c r="TH9" s="12"/>
      <c r="TI9" s="12"/>
      <c r="TJ9" s="12"/>
      <c r="TK9" s="12"/>
      <c r="TL9" s="12"/>
      <c r="TM9" s="12"/>
      <c r="TN9" s="12"/>
      <c r="TO9" s="12"/>
      <c r="TP9" s="12"/>
      <c r="TQ9" s="12"/>
      <c r="TR9" s="12"/>
      <c r="TS9" s="12"/>
      <c r="TT9" s="12"/>
      <c r="TU9" s="12"/>
      <c r="TV9" s="12"/>
      <c r="TW9" s="12"/>
      <c r="TX9" s="12"/>
      <c r="TY9" s="12"/>
      <c r="TZ9" s="12"/>
      <c r="UA9" s="12"/>
      <c r="UB9" s="12"/>
      <c r="UC9" s="12"/>
      <c r="UD9" s="12"/>
      <c r="UE9" s="12"/>
      <c r="UF9" s="12"/>
      <c r="UG9" s="12"/>
      <c r="UH9" s="12"/>
      <c r="UI9" s="12"/>
      <c r="UJ9" s="12"/>
      <c r="UK9" s="12"/>
      <c r="UL9" s="12"/>
      <c r="UM9" s="12"/>
      <c r="UN9" s="12"/>
      <c r="UO9" s="12"/>
      <c r="UP9" s="12"/>
      <c r="UQ9" s="12"/>
      <c r="UR9" s="12"/>
      <c r="US9" s="12"/>
      <c r="UT9" s="12"/>
      <c r="UU9" s="12"/>
      <c r="UV9" s="12"/>
      <c r="UW9" s="12"/>
      <c r="UX9" s="12"/>
      <c r="UY9" s="12"/>
      <c r="UZ9" s="12"/>
      <c r="VA9" s="12"/>
      <c r="VB9" s="12"/>
      <c r="VC9" s="12"/>
      <c r="VD9" s="12"/>
      <c r="VE9" s="12"/>
      <c r="VF9" s="12"/>
      <c r="VG9" s="12"/>
      <c r="VH9" s="12"/>
      <c r="VI9" s="12"/>
      <c r="VJ9" s="12"/>
      <c r="VK9" s="12"/>
      <c r="VL9" s="12"/>
      <c r="VM9" s="12"/>
      <c r="VN9" s="12"/>
      <c r="VO9" s="12"/>
      <c r="VP9" s="12"/>
      <c r="VQ9" s="12"/>
      <c r="VR9" s="12"/>
      <c r="VS9" s="12"/>
      <c r="VT9" s="12"/>
      <c r="VU9" s="12"/>
      <c r="VV9" s="12"/>
      <c r="VW9" s="12"/>
      <c r="VX9" s="12"/>
      <c r="VY9" s="12"/>
      <c r="VZ9" s="12"/>
      <c r="WA9" s="12"/>
      <c r="WB9" s="12"/>
      <c r="WC9" s="12"/>
      <c r="WD9" s="12"/>
      <c r="WE9" s="12"/>
      <c r="WF9" s="12"/>
      <c r="WG9" s="12"/>
      <c r="WH9" s="12"/>
      <c r="WI9" s="12"/>
      <c r="WJ9" s="12"/>
      <c r="WK9" s="12"/>
      <c r="WL9" s="12"/>
      <c r="WM9" s="12"/>
      <c r="WN9" s="12"/>
      <c r="WO9" s="12"/>
      <c r="WP9" s="12"/>
      <c r="WQ9" s="12"/>
      <c r="WR9" s="12"/>
      <c r="WS9" s="12"/>
      <c r="WT9" s="12"/>
      <c r="WU9" s="12"/>
      <c r="WV9" s="12"/>
      <c r="WW9" s="12"/>
      <c r="WX9" s="12"/>
      <c r="WY9" s="12"/>
      <c r="WZ9" s="12"/>
      <c r="XA9" s="12"/>
      <c r="XB9" s="12"/>
      <c r="XC9" s="12"/>
      <c r="XD9" s="12"/>
      <c r="XE9" s="12"/>
      <c r="XF9" s="12"/>
      <c r="XG9" s="12"/>
      <c r="XH9" s="12"/>
      <c r="XI9" s="12"/>
      <c r="XJ9" s="12"/>
      <c r="XK9" s="12"/>
      <c r="XL9" s="12"/>
      <c r="XM9" s="12"/>
      <c r="XN9" s="12"/>
      <c r="XO9" s="12"/>
      <c r="XP9" s="12"/>
      <c r="XQ9" s="12"/>
      <c r="XR9" s="12"/>
      <c r="XS9" s="12"/>
      <c r="XT9" s="12"/>
      <c r="XU9" s="12"/>
      <c r="XV9" s="12"/>
      <c r="XW9" s="12"/>
      <c r="XX9" s="12"/>
      <c r="XY9" s="12"/>
      <c r="XZ9" s="12"/>
      <c r="YA9" s="12"/>
      <c r="YB9" s="12"/>
      <c r="YC9" s="12"/>
      <c r="YD9" s="12"/>
      <c r="YE9" s="12"/>
      <c r="YF9" s="12"/>
      <c r="YG9" s="12"/>
      <c r="YH9" s="12"/>
      <c r="YI9" s="12"/>
      <c r="YJ9" s="12"/>
      <c r="YK9" s="12"/>
      <c r="YL9" s="12"/>
      <c r="YM9" s="12"/>
      <c r="YN9" s="12"/>
      <c r="YO9" s="12"/>
      <c r="YP9" s="12"/>
      <c r="YQ9" s="12"/>
      <c r="YR9" s="12"/>
      <c r="YS9" s="12"/>
      <c r="YT9" s="12"/>
      <c r="YU9" s="12"/>
      <c r="YV9" s="12"/>
      <c r="YW9" s="12"/>
      <c r="YX9" s="12"/>
      <c r="YY9" s="12"/>
      <c r="YZ9" s="12"/>
      <c r="ZA9" s="12"/>
      <c r="ZB9" s="12"/>
      <c r="ZC9" s="12"/>
      <c r="ZD9" s="12"/>
      <c r="ZE9" s="12"/>
      <c r="ZF9" s="12"/>
      <c r="ZG9" s="12"/>
      <c r="ZH9" s="12"/>
      <c r="ZI9" s="12"/>
      <c r="ZJ9" s="12"/>
      <c r="ZK9" s="12"/>
      <c r="ZL9" s="12"/>
      <c r="ZM9" s="12"/>
      <c r="ZN9" s="12"/>
      <c r="ZO9" s="12"/>
      <c r="ZP9" s="12"/>
      <c r="ZQ9" s="12"/>
      <c r="ZR9" s="12"/>
      <c r="ZS9" s="12"/>
      <c r="ZT9" s="12"/>
      <c r="ZU9" s="12"/>
      <c r="ZV9" s="12"/>
      <c r="ZW9" s="12"/>
      <c r="ZX9" s="12"/>
      <c r="ZY9" s="12"/>
      <c r="ZZ9" s="12"/>
      <c r="AAA9" s="12"/>
      <c r="AAB9" s="12"/>
      <c r="AAC9" s="12"/>
      <c r="AAD9" s="12"/>
      <c r="AAE9" s="12"/>
      <c r="AAF9" s="12"/>
      <c r="AAG9" s="12"/>
      <c r="AAH9" s="12"/>
      <c r="AAI9" s="12"/>
      <c r="AAJ9" s="12"/>
      <c r="AAK9" s="12"/>
      <c r="AAL9" s="12"/>
      <c r="AAM9" s="12"/>
      <c r="AAN9" s="12"/>
      <c r="AAO9" s="12"/>
      <c r="AAP9" s="12"/>
      <c r="AAQ9" s="12"/>
      <c r="AAR9" s="12"/>
      <c r="AAS9" s="12"/>
      <c r="AAT9" s="12"/>
      <c r="AAU9" s="12"/>
      <c r="AAV9" s="12"/>
      <c r="AAW9" s="12"/>
      <c r="AAX9" s="12"/>
      <c r="AAY9" s="12"/>
      <c r="AAZ9" s="12"/>
      <c r="ABA9" s="12"/>
      <c r="ABB9" s="12"/>
      <c r="ABC9" s="12"/>
      <c r="ABD9" s="12"/>
      <c r="ABE9" s="12"/>
      <c r="ABF9" s="12"/>
      <c r="ABG9" s="12"/>
      <c r="ABH9" s="12"/>
      <c r="ABI9" s="12"/>
      <c r="ABJ9" s="12"/>
      <c r="ABK9" s="12"/>
      <c r="ABL9" s="12"/>
      <c r="ABM9" s="12"/>
      <c r="ABN9" s="12"/>
      <c r="ABO9" s="12"/>
      <c r="ABP9" s="12"/>
      <c r="ABQ9" s="12"/>
      <c r="ABR9" s="12"/>
      <c r="ABS9" s="12"/>
      <c r="ABT9" s="12"/>
      <c r="ABU9" s="12"/>
      <c r="ABV9" s="12"/>
      <c r="ABW9" s="12"/>
      <c r="ABX9" s="12"/>
      <c r="ABY9" s="12"/>
      <c r="ABZ9" s="12"/>
      <c r="ACA9" s="12"/>
      <c r="ACB9" s="12"/>
      <c r="ACC9" s="12"/>
      <c r="ACD9" s="12"/>
      <c r="ACE9" s="12"/>
      <c r="ACF9" s="12"/>
      <c r="ACG9" s="12"/>
      <c r="ACH9" s="12"/>
      <c r="ACI9" s="12"/>
      <c r="ACJ9" s="12"/>
      <c r="ACK9" s="12"/>
      <c r="ACL9" s="12"/>
      <c r="ACM9" s="12"/>
      <c r="ACN9" s="12"/>
      <c r="ACO9" s="12"/>
      <c r="ACP9" s="12"/>
      <c r="ACQ9" s="12"/>
      <c r="ACR9" s="12"/>
      <c r="ACS9" s="12"/>
      <c r="ACT9" s="12"/>
      <c r="ACU9" s="12"/>
      <c r="ACV9" s="12"/>
      <c r="ACW9" s="12"/>
      <c r="ACX9" s="12"/>
      <c r="ACY9" s="12"/>
      <c r="ACZ9" s="12"/>
      <c r="ADA9" s="12"/>
      <c r="ADB9" s="12"/>
      <c r="ADC9" s="12"/>
      <c r="ADD9" s="12"/>
      <c r="ADE9" s="12"/>
      <c r="ADF9" s="12"/>
      <c r="ADG9" s="12"/>
      <c r="ADH9" s="12"/>
      <c r="ADI9" s="12"/>
      <c r="ADJ9" s="12"/>
      <c r="ADK9" s="12"/>
      <c r="ADL9" s="12"/>
      <c r="ADM9" s="12"/>
      <c r="ADN9" s="12"/>
      <c r="ADO9" s="12"/>
      <c r="ADP9" s="12"/>
      <c r="ADQ9" s="12"/>
      <c r="ADR9" s="12"/>
      <c r="ADS9" s="12"/>
      <c r="ADT9" s="12"/>
      <c r="ADU9" s="12"/>
      <c r="ADV9" s="12"/>
      <c r="ADW9" s="12"/>
      <c r="ADX9" s="12"/>
      <c r="ADY9" s="12"/>
      <c r="ADZ9" s="12"/>
      <c r="AEA9" s="12"/>
      <c r="AEB9" s="12"/>
      <c r="AEC9" s="12"/>
      <c r="AED9" s="12"/>
      <c r="AEE9" s="12"/>
      <c r="AEF9" s="12"/>
      <c r="AEG9" s="12"/>
      <c r="AEH9" s="12"/>
      <c r="AEI9" s="12"/>
      <c r="AEJ9" s="12"/>
      <c r="AEK9" s="12"/>
      <c r="AEL9" s="12"/>
      <c r="AEM9" s="12"/>
      <c r="AEN9" s="12"/>
      <c r="AEO9" s="12"/>
      <c r="AEP9" s="12"/>
      <c r="AEQ9" s="12"/>
      <c r="AER9" s="12"/>
      <c r="AES9" s="12"/>
      <c r="AET9" s="12"/>
      <c r="AEU9" s="12"/>
      <c r="AEV9" s="12"/>
      <c r="AEW9" s="12"/>
      <c r="AEX9" s="12"/>
      <c r="AEY9" s="12"/>
      <c r="AEZ9" s="12"/>
      <c r="AFA9" s="12"/>
      <c r="AFB9" s="12"/>
      <c r="AFC9" s="12"/>
      <c r="AFD9" s="12"/>
      <c r="AFE9" s="12"/>
      <c r="AFF9" s="12"/>
      <c r="AFG9" s="12"/>
      <c r="AFH9" s="12"/>
      <c r="AFI9" s="12"/>
      <c r="AFJ9" s="12"/>
      <c r="AFK9" s="12"/>
      <c r="AFL9" s="12"/>
      <c r="AFM9" s="12"/>
      <c r="AFN9" s="12"/>
      <c r="AFO9" s="12"/>
      <c r="AFP9" s="12"/>
      <c r="AFQ9" s="12"/>
      <c r="AFR9" s="12"/>
      <c r="AFS9" s="12"/>
      <c r="AFT9" s="12"/>
      <c r="AFU9" s="12"/>
      <c r="AFV9" s="12"/>
      <c r="AFW9" s="12"/>
      <c r="AFX9" s="12"/>
      <c r="AFY9" s="12"/>
      <c r="AFZ9" s="12"/>
      <c r="AGA9" s="12"/>
      <c r="AGB9" s="12"/>
      <c r="AGC9" s="12"/>
      <c r="AGD9" s="12"/>
      <c r="AGE9" s="12"/>
      <c r="AGF9" s="12"/>
      <c r="AGG9" s="12"/>
      <c r="AGH9" s="12"/>
      <c r="AGI9" s="12"/>
      <c r="AGJ9" s="12"/>
      <c r="AGK9" s="12"/>
      <c r="AGL9" s="12"/>
      <c r="AGM9" s="12"/>
      <c r="AGN9" s="12"/>
      <c r="AGO9" s="12"/>
      <c r="AGP9" s="12"/>
      <c r="AGQ9" s="12"/>
      <c r="AGR9" s="12"/>
      <c r="AGS9" s="12"/>
      <c r="AGT9" s="12"/>
      <c r="AGU9" s="12"/>
      <c r="AGV9" s="12"/>
      <c r="AGW9" s="12"/>
      <c r="AGX9" s="12"/>
      <c r="AGY9" s="12"/>
      <c r="AGZ9" s="12"/>
      <c r="AHA9" s="12"/>
      <c r="AHB9" s="12"/>
      <c r="AHC9" s="12"/>
      <c r="AHD9" s="12"/>
      <c r="AHE9" s="12"/>
      <c r="AHF9" s="12"/>
      <c r="AHG9" s="12"/>
      <c r="AHH9" s="12"/>
      <c r="AHI9" s="12"/>
      <c r="AHJ9" s="12"/>
      <c r="AHK9" s="12"/>
      <c r="AHL9" s="12"/>
      <c r="AHM9" s="12"/>
      <c r="AHN9" s="12"/>
      <c r="AHO9" s="12"/>
      <c r="AHP9" s="12"/>
      <c r="AHQ9" s="12"/>
      <c r="AHR9" s="12"/>
      <c r="AHS9" s="12"/>
      <c r="AHT9" s="12"/>
      <c r="AHU9" s="12"/>
      <c r="AHV9" s="12"/>
      <c r="AHW9" s="12"/>
      <c r="AHX9" s="12"/>
      <c r="AHY9" s="12"/>
      <c r="AHZ9" s="12"/>
      <c r="AIA9" s="12"/>
      <c r="AIB9" s="12"/>
      <c r="AIC9" s="12"/>
      <c r="AID9" s="12"/>
      <c r="AIE9" s="12"/>
      <c r="AIF9" s="12"/>
      <c r="AIG9" s="12"/>
      <c r="AIH9" s="12"/>
      <c r="AII9" s="12"/>
      <c r="AIJ9" s="12"/>
      <c r="AIK9" s="12"/>
      <c r="AIL9" s="12"/>
      <c r="AIM9" s="12"/>
      <c r="AIN9" s="12"/>
      <c r="AIO9" s="12"/>
      <c r="AIP9" s="12"/>
      <c r="AIQ9" s="12"/>
      <c r="AIR9" s="12"/>
      <c r="AIS9" s="12"/>
      <c r="AIT9" s="12"/>
      <c r="AIU9" s="12"/>
      <c r="AIV9" s="12"/>
      <c r="AIW9" s="12"/>
      <c r="AIX9" s="12"/>
      <c r="AIY9" s="12"/>
      <c r="AIZ9" s="12"/>
      <c r="AJA9" s="12"/>
      <c r="AJB9" s="12"/>
      <c r="AJC9" s="12"/>
      <c r="AJD9" s="12"/>
      <c r="AJE9" s="12"/>
      <c r="AJF9" s="12"/>
      <c r="AJG9" s="12"/>
      <c r="AJH9" s="12"/>
      <c r="AJI9" s="12"/>
      <c r="AJJ9" s="12"/>
      <c r="AJK9" s="12"/>
      <c r="AJL9" s="12"/>
      <c r="AJM9" s="12"/>
      <c r="AJN9" s="12"/>
      <c r="AJO9" s="12"/>
      <c r="AJP9" s="12"/>
      <c r="AJQ9" s="12"/>
      <c r="AJR9" s="12"/>
      <c r="AJS9" s="12"/>
      <c r="AJT9" s="12"/>
      <c r="AJU9" s="12"/>
      <c r="AJV9" s="12"/>
      <c r="AJW9" s="12"/>
      <c r="AJX9" s="12"/>
      <c r="AJY9" s="12"/>
      <c r="AJZ9" s="12"/>
      <c r="AKA9" s="12"/>
      <c r="AKB9" s="12"/>
      <c r="AKC9" s="12"/>
      <c r="AKD9" s="12"/>
      <c r="AKE9" s="12"/>
      <c r="AKF9" s="12"/>
      <c r="AKG9" s="12"/>
      <c r="AKH9" s="12"/>
      <c r="AKI9" s="12"/>
      <c r="AKJ9" s="12"/>
      <c r="AKK9" s="12"/>
      <c r="AKL9" s="12"/>
      <c r="AKM9" s="12"/>
      <c r="AKN9" s="12"/>
      <c r="AKO9" s="12"/>
      <c r="AKP9" s="12"/>
      <c r="AKQ9" s="12"/>
      <c r="AKR9" s="12"/>
      <c r="AKS9" s="12"/>
      <c r="AKT9" s="12"/>
      <c r="AKU9" s="12"/>
      <c r="AKV9" s="12"/>
      <c r="AKW9" s="12"/>
      <c r="AKX9" s="12"/>
      <c r="AKY9" s="12"/>
      <c r="AKZ9" s="12"/>
      <c r="ALA9" s="12"/>
      <c r="ALB9" s="12"/>
      <c r="ALC9" s="12"/>
      <c r="ALD9" s="12"/>
      <c r="ALE9" s="12"/>
      <c r="ALF9" s="12"/>
      <c r="ALG9" s="12"/>
      <c r="ALH9" s="12"/>
      <c r="ALI9" s="12"/>
      <c r="ALJ9" s="12"/>
      <c r="ALK9" s="12"/>
      <c r="ALL9" s="12"/>
      <c r="ALM9" s="12"/>
      <c r="ALN9" s="12"/>
      <c r="ALO9" s="12"/>
      <c r="ALP9" s="12"/>
      <c r="ALQ9" s="12"/>
      <c r="ALR9" s="12"/>
      <c r="ALS9" s="12"/>
      <c r="ALT9" s="12"/>
      <c r="ALU9" s="12"/>
      <c r="ALV9" s="12"/>
      <c r="ALW9" s="12"/>
      <c r="ALX9" s="12"/>
      <c r="ALY9" s="12"/>
      <c r="ALZ9" s="12"/>
      <c r="AMA9" s="12"/>
      <c r="AMB9" s="12"/>
      <c r="AMC9" s="12"/>
      <c r="AMD9" s="12"/>
      <c r="AME9" s="12"/>
      <c r="AMF9" s="12"/>
      <c r="AMG9" s="12"/>
      <c r="AMH9" s="12"/>
      <c r="AMI9" s="12"/>
      <c r="AMJ9" s="12"/>
      <c r="AMK9" s="12"/>
      <c r="AML9" s="12"/>
      <c r="AMM9" s="12"/>
      <c r="AMN9" s="12"/>
      <c r="AMO9" s="12"/>
      <c r="AMP9" s="12"/>
      <c r="AMQ9" s="12"/>
      <c r="AMR9" s="12"/>
      <c r="AMS9" s="12"/>
      <c r="AMT9" s="12"/>
      <c r="AMU9" s="12"/>
      <c r="AMV9" s="12"/>
      <c r="AMW9" s="12"/>
      <c r="AMX9" s="12"/>
      <c r="AMY9" s="12"/>
      <c r="AMZ9" s="12"/>
      <c r="ANA9" s="12"/>
      <c r="ANB9" s="12"/>
      <c r="ANC9" s="12"/>
      <c r="AND9" s="12"/>
      <c r="ANE9" s="12"/>
      <c r="ANF9" s="12"/>
      <c r="ANG9" s="12"/>
      <c r="ANH9" s="12"/>
      <c r="ANI9" s="12"/>
      <c r="ANJ9" s="12"/>
      <c r="ANK9" s="12"/>
      <c r="ANL9" s="12"/>
      <c r="ANM9" s="12"/>
      <c r="ANN9" s="12"/>
      <c r="ANO9" s="12"/>
      <c r="ANP9" s="12"/>
      <c r="ANQ9" s="12"/>
      <c r="ANR9" s="12"/>
      <c r="ANS9" s="12"/>
      <c r="ANT9" s="12"/>
      <c r="ANU9" s="12"/>
      <c r="ANV9" s="12"/>
      <c r="ANW9" s="12"/>
      <c r="ANX9" s="12"/>
      <c r="ANY9" s="12"/>
      <c r="ANZ9" s="12"/>
      <c r="AOA9" s="12"/>
      <c r="AOB9" s="12"/>
      <c r="AOC9" s="12"/>
      <c r="AOD9" s="12"/>
      <c r="AOE9" s="12"/>
      <c r="AOF9" s="12"/>
      <c r="AOG9" s="12"/>
      <c r="AOH9" s="12"/>
      <c r="AOI9" s="12"/>
      <c r="AOJ9" s="12"/>
      <c r="AOK9" s="12"/>
      <c r="AOL9" s="12"/>
      <c r="AOM9" s="12"/>
      <c r="AON9" s="12"/>
      <c r="AOO9" s="12"/>
      <c r="AOP9" s="12"/>
      <c r="AOQ9" s="12"/>
      <c r="AOR9" s="12"/>
      <c r="AOS9" s="12"/>
      <c r="AOT9" s="12"/>
      <c r="AOU9" s="12"/>
      <c r="AOV9" s="12"/>
      <c r="AOW9" s="12"/>
      <c r="AOX9" s="12"/>
      <c r="AOY9" s="12"/>
      <c r="AOZ9" s="12"/>
      <c r="APA9" s="12"/>
      <c r="APB9" s="12"/>
      <c r="APC9" s="12"/>
      <c r="APD9" s="12"/>
      <c r="APE9" s="12"/>
      <c r="APF9" s="12"/>
      <c r="APG9" s="12"/>
      <c r="APH9" s="12"/>
      <c r="API9" s="12"/>
      <c r="APJ9" s="12"/>
      <c r="APK9" s="12"/>
      <c r="APL9" s="12"/>
      <c r="APM9" s="12"/>
      <c r="APN9" s="12"/>
      <c r="APO9" s="12"/>
      <c r="APP9" s="12"/>
      <c r="APQ9" s="12"/>
      <c r="APR9" s="12"/>
      <c r="APS9" s="12"/>
      <c r="APT9" s="12"/>
      <c r="APU9" s="12"/>
      <c r="APV9" s="12"/>
      <c r="APW9" s="12"/>
      <c r="APX9" s="12"/>
      <c r="APY9" s="12"/>
      <c r="APZ9" s="12"/>
      <c r="AQA9" s="12"/>
      <c r="AQB9" s="12"/>
      <c r="AQC9" s="12"/>
      <c r="AQD9" s="12"/>
      <c r="AQE9" s="12"/>
      <c r="AQF9" s="12"/>
      <c r="AQG9" s="12"/>
      <c r="AQH9" s="12"/>
      <c r="AQI9" s="12"/>
      <c r="AQJ9" s="12"/>
      <c r="AQK9" s="12"/>
      <c r="AQL9" s="12"/>
      <c r="AQM9" s="12"/>
      <c r="AQN9" s="12"/>
      <c r="AQO9" s="12"/>
      <c r="AQP9" s="12"/>
      <c r="AQQ9" s="12"/>
      <c r="AQR9" s="12"/>
      <c r="AQS9" s="12"/>
      <c r="AQT9" s="12"/>
      <c r="AQU9" s="12"/>
      <c r="AQV9" s="12"/>
      <c r="AQW9" s="12"/>
      <c r="AQX9" s="12"/>
      <c r="AQY9" s="12"/>
      <c r="AQZ9" s="12"/>
      <c r="ARA9" s="12"/>
      <c r="ARB9" s="12"/>
      <c r="ARC9" s="12"/>
      <c r="ARD9" s="12"/>
      <c r="ARE9" s="12"/>
      <c r="ARF9" s="12"/>
      <c r="ARG9" s="12"/>
      <c r="ARH9" s="12"/>
      <c r="ARI9" s="12"/>
      <c r="ARJ9" s="12"/>
      <c r="ARK9" s="12"/>
      <c r="ARL9" s="12"/>
      <c r="ARM9" s="12"/>
      <c r="ARN9" s="12"/>
      <c r="ARO9" s="12"/>
      <c r="ARP9" s="12"/>
      <c r="ARQ9" s="12"/>
      <c r="ARR9" s="12"/>
      <c r="ARS9" s="12"/>
      <c r="ART9" s="12"/>
      <c r="ARU9" s="12"/>
      <c r="ARV9" s="12"/>
      <c r="ARW9" s="12"/>
      <c r="ARX9" s="12"/>
      <c r="ARY9" s="12"/>
      <c r="ARZ9" s="12"/>
      <c r="ASA9" s="12"/>
      <c r="ASB9" s="12"/>
      <c r="ASC9" s="12"/>
      <c r="ASD9" s="12"/>
      <c r="ASE9" s="12"/>
      <c r="ASF9" s="12"/>
      <c r="ASG9" s="12"/>
      <c r="ASH9" s="12"/>
      <c r="ASI9" s="12"/>
      <c r="ASJ9" s="12"/>
      <c r="ASK9" s="12"/>
      <c r="ASL9" s="12"/>
      <c r="ASM9" s="12"/>
      <c r="ASN9" s="12"/>
      <c r="ASO9" s="12"/>
      <c r="ASP9" s="12"/>
      <c r="ASQ9" s="12"/>
      <c r="ASR9" s="12"/>
      <c r="ASS9" s="12"/>
      <c r="AST9" s="12"/>
      <c r="ASU9" s="12"/>
      <c r="ASV9" s="12"/>
      <c r="ASW9" s="12"/>
      <c r="ASX9" s="12"/>
      <c r="ASY9" s="12"/>
      <c r="ASZ9" s="12"/>
      <c r="ATA9" s="12"/>
      <c r="ATB9" s="12"/>
      <c r="ATC9" s="12"/>
      <c r="ATD9" s="12"/>
      <c r="ATE9" s="12"/>
      <c r="ATF9" s="12"/>
      <c r="ATG9" s="12"/>
      <c r="ATH9" s="12"/>
      <c r="ATI9" s="12"/>
      <c r="ATJ9" s="12"/>
      <c r="ATK9" s="12"/>
      <c r="ATL9" s="12"/>
      <c r="ATM9" s="12"/>
      <c r="ATN9" s="12"/>
      <c r="ATO9" s="12"/>
      <c r="ATP9" s="12"/>
      <c r="ATQ9" s="12"/>
      <c r="ATR9" s="12"/>
      <c r="ATS9" s="12"/>
      <c r="ATT9" s="12"/>
      <c r="ATU9" s="12"/>
      <c r="ATV9" s="12"/>
      <c r="ATW9" s="12"/>
      <c r="ATX9" s="12"/>
      <c r="ATY9" s="12"/>
      <c r="ATZ9" s="12"/>
      <c r="AUA9" s="12"/>
      <c r="AUB9" s="12"/>
      <c r="AUC9" s="12"/>
      <c r="AUD9" s="12"/>
      <c r="AUE9" s="12"/>
      <c r="AUF9" s="12"/>
      <c r="AUG9" s="12"/>
      <c r="AUH9" s="12"/>
      <c r="AUI9" s="12"/>
      <c r="AUJ9" s="12"/>
      <c r="AUK9" s="12"/>
      <c r="AUL9" s="12"/>
      <c r="AUM9" s="12"/>
      <c r="AUN9" s="12"/>
      <c r="AUO9" s="12"/>
      <c r="AUP9" s="12"/>
      <c r="AUQ9" s="12"/>
      <c r="AUR9" s="12"/>
      <c r="AUS9" s="12"/>
      <c r="AUT9" s="12"/>
      <c r="AUU9" s="12"/>
      <c r="AUV9" s="12"/>
      <c r="AUW9" s="12"/>
      <c r="AUX9" s="12"/>
      <c r="AUY9" s="12"/>
      <c r="AUZ9" s="12"/>
      <c r="AVA9" s="12"/>
      <c r="AVB9" s="12"/>
      <c r="AVC9" s="12"/>
      <c r="AVD9" s="12"/>
      <c r="AVE9" s="12"/>
      <c r="AVF9" s="12"/>
      <c r="AVG9" s="12"/>
      <c r="AVH9" s="12"/>
      <c r="AVI9" s="12"/>
      <c r="AVJ9" s="12"/>
      <c r="AVK9" s="12"/>
      <c r="AVL9" s="12"/>
      <c r="AVM9" s="12"/>
      <c r="AVN9" s="12"/>
      <c r="AVO9" s="12"/>
      <c r="AVP9" s="12"/>
      <c r="AVQ9" s="12"/>
      <c r="AVR9" s="12"/>
      <c r="AVS9" s="12"/>
      <c r="AVT9" s="12"/>
      <c r="AVU9" s="12"/>
      <c r="AVV9" s="12"/>
      <c r="AVW9" s="12"/>
      <c r="AVX9" s="12"/>
      <c r="AVY9" s="12"/>
      <c r="AVZ9" s="12"/>
      <c r="AWA9" s="12"/>
      <c r="AWB9" s="12"/>
      <c r="AWC9" s="12"/>
      <c r="AWD9" s="12"/>
      <c r="AWE9" s="12"/>
      <c r="AWF9" s="12"/>
      <c r="AWG9" s="12"/>
      <c r="AWH9" s="12"/>
      <c r="AWI9" s="12"/>
      <c r="AWJ9" s="12"/>
      <c r="AWK9" s="12"/>
      <c r="AWL9" s="12"/>
      <c r="AWM9" s="12"/>
      <c r="AWN9" s="12"/>
      <c r="AWO9" s="12"/>
      <c r="AWP9" s="12"/>
      <c r="AWQ9" s="12"/>
      <c r="AWR9" s="12"/>
      <c r="AWS9" s="12"/>
      <c r="AWT9" s="12"/>
      <c r="AWU9" s="12"/>
      <c r="AWV9" s="12"/>
      <c r="AWW9" s="12"/>
      <c r="AWX9" s="12"/>
      <c r="AWY9" s="12"/>
      <c r="AWZ9" s="12"/>
      <c r="AXA9" s="12"/>
      <c r="AXB9" s="12"/>
      <c r="AXC9" s="12"/>
      <c r="AXD9" s="12"/>
      <c r="AXE9" s="12"/>
      <c r="AXF9" s="12"/>
      <c r="AXG9" s="12"/>
      <c r="AXH9" s="12"/>
      <c r="AXI9" s="12"/>
      <c r="AXJ9" s="12"/>
      <c r="AXK9" s="12"/>
      <c r="AXL9" s="12"/>
      <c r="AXM9" s="12"/>
      <c r="AXN9" s="12"/>
      <c r="AXO9" s="12"/>
      <c r="AXP9" s="12"/>
      <c r="AXQ9" s="12"/>
      <c r="AXR9" s="12"/>
      <c r="AXS9" s="12"/>
      <c r="AXT9" s="12"/>
      <c r="AXU9" s="12"/>
      <c r="AXV9" s="12"/>
      <c r="AXW9" s="12"/>
      <c r="AXX9" s="12"/>
      <c r="AXY9" s="12"/>
      <c r="AXZ9" s="12"/>
      <c r="AYA9" s="12"/>
      <c r="AYB9" s="12"/>
      <c r="AYC9" s="12"/>
      <c r="AYD9" s="12"/>
      <c r="AYE9" s="12"/>
      <c r="AYF9" s="12"/>
      <c r="AYG9" s="12"/>
      <c r="AYH9" s="12"/>
      <c r="AYI9" s="12"/>
      <c r="AYJ9" s="12"/>
      <c r="AYK9" s="12"/>
      <c r="AYL9" s="12"/>
      <c r="AYM9" s="12"/>
      <c r="AYN9" s="12"/>
      <c r="AYO9" s="12"/>
      <c r="AYP9" s="12"/>
      <c r="AYQ9" s="12"/>
      <c r="AYR9" s="12"/>
      <c r="AYS9" s="12"/>
      <c r="AYT9" s="12"/>
      <c r="AYU9" s="12"/>
      <c r="AYV9" s="12"/>
      <c r="AYW9" s="12"/>
      <c r="AYX9" s="12"/>
      <c r="AYY9" s="12"/>
      <c r="AYZ9" s="12"/>
      <c r="AZA9" s="12"/>
      <c r="AZB9" s="12"/>
      <c r="AZC9" s="12"/>
      <c r="AZD9" s="12"/>
      <c r="AZE9" s="12"/>
      <c r="AZF9" s="12"/>
      <c r="AZG9" s="12"/>
      <c r="AZH9" s="12"/>
      <c r="AZI9" s="12"/>
      <c r="AZJ9" s="12"/>
      <c r="AZK9" s="12"/>
      <c r="AZL9" s="12"/>
      <c r="AZM9" s="12"/>
      <c r="AZN9" s="12"/>
      <c r="AZO9" s="12"/>
      <c r="AZP9" s="12"/>
      <c r="AZQ9" s="12"/>
      <c r="AZR9" s="12"/>
      <c r="AZS9" s="12"/>
      <c r="AZT9" s="12"/>
      <c r="AZU9" s="12"/>
      <c r="AZV9" s="12"/>
      <c r="AZW9" s="12"/>
      <c r="AZX9" s="12"/>
      <c r="AZY9" s="12"/>
      <c r="AZZ9" s="12"/>
      <c r="BAA9" s="12"/>
      <c r="BAB9" s="12"/>
      <c r="BAC9" s="12"/>
      <c r="BAD9" s="12"/>
      <c r="BAE9" s="12"/>
      <c r="BAF9" s="12"/>
      <c r="BAG9" s="12"/>
      <c r="BAH9" s="12"/>
      <c r="BAI9" s="12"/>
      <c r="BAJ9" s="12"/>
      <c r="BAK9" s="12"/>
      <c r="BAL9" s="12"/>
      <c r="BAM9" s="12"/>
      <c r="BAN9" s="12"/>
      <c r="BAO9" s="12"/>
      <c r="BAP9" s="12"/>
      <c r="BAQ9" s="12"/>
      <c r="BAR9" s="12"/>
      <c r="BAS9" s="12"/>
      <c r="BAT9" s="12"/>
      <c r="BAU9" s="12"/>
      <c r="BAV9" s="12"/>
      <c r="BAW9" s="12"/>
      <c r="BAX9" s="12"/>
      <c r="BAY9" s="12"/>
      <c r="BAZ9" s="12"/>
      <c r="BBA9" s="12"/>
      <c r="BBB9" s="12"/>
      <c r="BBC9" s="12"/>
      <c r="BBD9" s="12"/>
      <c r="BBE9" s="12"/>
      <c r="BBF9" s="12"/>
      <c r="BBG9" s="12"/>
      <c r="BBH9" s="12"/>
      <c r="BBI9" s="12"/>
      <c r="BBJ9" s="12"/>
      <c r="BBK9" s="12"/>
      <c r="BBL9" s="12"/>
      <c r="BBM9" s="12"/>
      <c r="BBN9" s="12"/>
      <c r="BBO9" s="12"/>
      <c r="BBP9" s="12"/>
      <c r="BBQ9" s="12"/>
      <c r="BBR9" s="12"/>
      <c r="BBS9" s="12"/>
      <c r="BBT9" s="12"/>
      <c r="BBU9" s="12"/>
      <c r="BBV9" s="12"/>
      <c r="BBW9" s="12"/>
      <c r="BBX9" s="12"/>
      <c r="BBY9" s="12"/>
      <c r="BBZ9" s="12"/>
      <c r="BCA9" s="12"/>
      <c r="BCB9" s="12"/>
      <c r="BCC9" s="12"/>
      <c r="BCD9" s="12"/>
      <c r="BCE9" s="12"/>
      <c r="BCF9" s="12"/>
      <c r="BCG9" s="12"/>
      <c r="BCH9" s="12"/>
      <c r="BCI9" s="12"/>
      <c r="BCJ9" s="12"/>
      <c r="BCK9" s="12"/>
      <c r="BCL9" s="12"/>
      <c r="BCM9" s="12"/>
      <c r="BCN9" s="12"/>
      <c r="BCO9" s="12"/>
      <c r="BCP9" s="12"/>
      <c r="BCQ9" s="12"/>
      <c r="BCR9" s="12"/>
      <c r="BCS9" s="12"/>
      <c r="BCT9" s="12"/>
      <c r="BCU9" s="12"/>
      <c r="BCV9" s="12"/>
      <c r="BCW9" s="12"/>
      <c r="BCX9" s="12"/>
      <c r="BCY9" s="12"/>
      <c r="BCZ9" s="12"/>
      <c r="BDA9" s="12"/>
      <c r="BDB9" s="12"/>
      <c r="BDC9" s="12"/>
      <c r="BDD9" s="12"/>
      <c r="BDE9" s="12"/>
      <c r="BDF9" s="12"/>
      <c r="BDG9" s="12"/>
      <c r="BDH9" s="12"/>
      <c r="BDI9" s="12"/>
      <c r="BDJ9" s="12"/>
      <c r="BDK9" s="12"/>
      <c r="BDL9" s="12"/>
      <c r="BDM9" s="12"/>
      <c r="BDN9" s="12"/>
      <c r="BDO9" s="12"/>
      <c r="BDP9" s="12"/>
      <c r="BDQ9" s="12"/>
      <c r="BDR9" s="12"/>
      <c r="BDS9" s="12"/>
      <c r="BDT9" s="12"/>
      <c r="BDU9" s="12"/>
      <c r="BDV9" s="12"/>
      <c r="BDW9" s="12"/>
      <c r="BDX9" s="12"/>
      <c r="BDY9" s="12"/>
      <c r="BDZ9" s="12"/>
      <c r="BEA9" s="12"/>
      <c r="BEB9" s="12"/>
      <c r="BEC9" s="12"/>
      <c r="BED9" s="12"/>
      <c r="BEE9" s="12"/>
      <c r="BEF9" s="12"/>
      <c r="BEG9" s="12"/>
      <c r="BEH9" s="12"/>
      <c r="BEI9" s="12"/>
      <c r="BEJ9" s="12"/>
      <c r="BEK9" s="12"/>
      <c r="BEL9" s="12"/>
      <c r="BEM9" s="12"/>
      <c r="BEN9" s="12"/>
      <c r="BEO9" s="12"/>
      <c r="BEP9" s="12"/>
      <c r="BEQ9" s="12"/>
      <c r="BER9" s="12"/>
      <c r="BES9" s="12"/>
      <c r="BET9" s="12"/>
      <c r="BEU9" s="12"/>
      <c r="BEV9" s="12"/>
      <c r="BEW9" s="12"/>
      <c r="BEX9" s="12"/>
      <c r="BEY9" s="12"/>
      <c r="BEZ9" s="12"/>
      <c r="BFA9" s="12"/>
      <c r="BFB9" s="12"/>
      <c r="BFC9" s="12"/>
      <c r="BFD9" s="12"/>
      <c r="BFE9" s="12"/>
      <c r="BFF9" s="12"/>
      <c r="BFG9" s="12"/>
      <c r="BFH9" s="12"/>
      <c r="BFI9" s="12"/>
      <c r="BFJ9" s="12"/>
      <c r="BFK9" s="12"/>
      <c r="BFL9" s="12"/>
      <c r="BFM9" s="12"/>
      <c r="BFN9" s="12"/>
      <c r="BFO9" s="12"/>
      <c r="BFP9" s="12"/>
      <c r="BFQ9" s="12"/>
      <c r="BFR9" s="12"/>
      <c r="BFS9" s="12"/>
      <c r="BFT9" s="12"/>
      <c r="BFU9" s="12"/>
      <c r="BFV9" s="12"/>
      <c r="BFW9" s="12"/>
      <c r="BFX9" s="12"/>
      <c r="BFY9" s="12"/>
      <c r="BFZ9" s="12"/>
      <c r="BGA9" s="12"/>
      <c r="BGB9" s="12"/>
      <c r="BGC9" s="12"/>
      <c r="BGD9" s="12"/>
      <c r="BGE9" s="12"/>
      <c r="BGF9" s="12"/>
      <c r="BGG9" s="12"/>
      <c r="BGH9" s="12"/>
      <c r="BGI9" s="12"/>
      <c r="BGJ9" s="12"/>
      <c r="BGK9" s="12"/>
      <c r="BGL9" s="12"/>
      <c r="BGM9" s="12"/>
      <c r="BGN9" s="12"/>
      <c r="BGO9" s="12"/>
      <c r="BGP9" s="12"/>
      <c r="BGQ9" s="12"/>
      <c r="BGR9" s="12"/>
      <c r="BGS9" s="12"/>
      <c r="BGT9" s="12"/>
      <c r="BGU9" s="12"/>
      <c r="BGV9" s="12"/>
      <c r="BGW9" s="12"/>
      <c r="BGX9" s="12"/>
      <c r="BGY9" s="12"/>
      <c r="BGZ9" s="12"/>
      <c r="BHA9" s="12"/>
      <c r="BHB9" s="12"/>
      <c r="BHC9" s="12"/>
      <c r="BHD9" s="12"/>
      <c r="BHE9" s="12"/>
      <c r="BHF9" s="12"/>
      <c r="BHG9" s="12"/>
      <c r="BHH9" s="12"/>
      <c r="BHI9" s="12"/>
      <c r="BHJ9" s="12"/>
      <c r="BHK9" s="12"/>
      <c r="BHL9" s="12"/>
      <c r="BHM9" s="12"/>
      <c r="BHN9" s="12"/>
      <c r="BHO9" s="12"/>
      <c r="BHP9" s="12"/>
      <c r="BHQ9" s="12"/>
      <c r="BHR9" s="12"/>
      <c r="BHS9" s="12"/>
      <c r="BHT9" s="12"/>
      <c r="BHU9" s="12"/>
      <c r="BHV9" s="12"/>
      <c r="BHW9" s="12"/>
      <c r="BHX9" s="12"/>
      <c r="BHY9" s="12"/>
      <c r="BHZ9" s="12"/>
      <c r="BIA9" s="12"/>
      <c r="BIB9" s="12"/>
      <c r="BIC9" s="12"/>
      <c r="BID9" s="12"/>
      <c r="BIE9" s="12"/>
      <c r="BIF9" s="12"/>
      <c r="BIG9" s="12"/>
      <c r="BIH9" s="12"/>
      <c r="BII9" s="12"/>
      <c r="BIJ9" s="12"/>
      <c r="BIK9" s="12"/>
      <c r="BIL9" s="12"/>
      <c r="BIM9" s="12"/>
      <c r="BIN9" s="12"/>
      <c r="BIO9" s="12"/>
      <c r="BIP9" s="12"/>
      <c r="BIQ9" s="12"/>
      <c r="BIR9" s="12"/>
      <c r="BIS9" s="12"/>
      <c r="BIT9" s="12"/>
      <c r="BIU9" s="12"/>
      <c r="BIV9" s="12"/>
      <c r="BIW9" s="12"/>
      <c r="BIX9" s="12"/>
      <c r="BIY9" s="12"/>
      <c r="BIZ9" s="12"/>
      <c r="BJA9" s="12"/>
      <c r="BJB9" s="12"/>
      <c r="BJC9" s="12"/>
      <c r="BJD9" s="12"/>
      <c r="BJE9" s="12"/>
      <c r="BJF9" s="12"/>
      <c r="BJG9" s="12"/>
      <c r="BJH9" s="12"/>
      <c r="BJI9" s="12"/>
      <c r="BJJ9" s="12"/>
      <c r="BJK9" s="12"/>
      <c r="BJL9" s="12"/>
      <c r="BJM9" s="12"/>
      <c r="BJN9" s="12"/>
      <c r="BJO9" s="12"/>
      <c r="BJP9" s="12"/>
      <c r="BJQ9" s="12"/>
      <c r="BJR9" s="12"/>
      <c r="BJS9" s="12"/>
      <c r="BJT9" s="12"/>
      <c r="BJU9" s="12"/>
      <c r="BJV9" s="12"/>
      <c r="BJW9" s="12"/>
      <c r="BJX9" s="12"/>
      <c r="BJY9" s="12"/>
      <c r="BJZ9" s="12"/>
      <c r="BKA9" s="12"/>
      <c r="BKB9" s="12"/>
      <c r="BKC9" s="12"/>
      <c r="BKD9" s="12"/>
      <c r="BKE9" s="12"/>
      <c r="BKF9" s="12"/>
      <c r="BKG9" s="12"/>
      <c r="BKH9" s="12"/>
      <c r="BKI9" s="12"/>
      <c r="BKJ9" s="12"/>
      <c r="BKK9" s="12"/>
      <c r="BKL9" s="12"/>
      <c r="BKM9" s="12"/>
      <c r="BKN9" s="12"/>
      <c r="BKO9" s="12"/>
      <c r="BKP9" s="12"/>
      <c r="BKQ9" s="12"/>
      <c r="BKR9" s="12"/>
      <c r="BKS9" s="12"/>
      <c r="BKT9" s="12"/>
      <c r="BKU9" s="12"/>
      <c r="BKV9" s="12"/>
      <c r="BKW9" s="12"/>
      <c r="BKX9" s="12"/>
      <c r="BKY9" s="12"/>
    </row>
    <row r="10" spans="1:1663" s="3" customFormat="1" ht="13.15" customHeight="1">
      <c r="A10" s="143"/>
      <c r="B10" s="2" t="s">
        <v>41</v>
      </c>
      <c r="C10" s="6">
        <v>103338.7573953705</v>
      </c>
      <c r="D10" s="6">
        <v>98526.317304357275</v>
      </c>
      <c r="E10" s="6">
        <v>98696.227349863868</v>
      </c>
      <c r="F10" s="6">
        <v>100540.9289231172</v>
      </c>
      <c r="G10" s="6">
        <v>76751.391870251769</v>
      </c>
      <c r="H10" s="6">
        <v>59517.36</v>
      </c>
      <c r="I10" s="6">
        <v>39376.545462709772</v>
      </c>
      <c r="J10" s="6">
        <v>27023.35</v>
      </c>
      <c r="K10" s="6">
        <v>44743.320000000007</v>
      </c>
      <c r="L10" s="6">
        <v>48363.509999999987</v>
      </c>
      <c r="M10" s="6">
        <v>56868.680000000008</v>
      </c>
      <c r="N10" s="6">
        <v>60202.063627154959</v>
      </c>
      <c r="O10" s="6">
        <v>63499.485840651243</v>
      </c>
      <c r="P10" s="6">
        <v>69857.922130882187</v>
      </c>
      <c r="Q10" s="6">
        <v>188765.36554474579</v>
      </c>
      <c r="R10" s="6">
        <v>110354.89989071331</v>
      </c>
      <c r="S10" s="6">
        <v>40732.045499999993</v>
      </c>
      <c r="T10" s="6">
        <v>28146.04</v>
      </c>
      <c r="U10" s="6">
        <v>18965.439999999999</v>
      </c>
      <c r="V10" s="6">
        <v>19091.87</v>
      </c>
      <c r="W10" s="6">
        <v>16503.57</v>
      </c>
      <c r="X10" s="6">
        <v>13860.82</v>
      </c>
      <c r="Y10" s="6">
        <v>23479.31</v>
      </c>
      <c r="Z10" s="6">
        <v>15283.42</v>
      </c>
      <c r="AA10" s="6">
        <v>11758.08</v>
      </c>
      <c r="AB10" s="6">
        <v>8929.41</v>
      </c>
      <c r="AC10" s="6">
        <v>7294.5099999999993</v>
      </c>
      <c r="AD10" s="6">
        <v>5803.83</v>
      </c>
      <c r="AE10" s="6">
        <v>5869.69</v>
      </c>
      <c r="AF10" s="6">
        <v>5398.7199999999993</v>
      </c>
      <c r="AG10" s="6">
        <v>3281.61</v>
      </c>
      <c r="AH10" s="6">
        <v>2380.67</v>
      </c>
      <c r="AI10" s="6">
        <v>2194.1799999999998</v>
      </c>
      <c r="AJ10" s="6">
        <v>1219.53</v>
      </c>
      <c r="AK10" s="6">
        <v>1555.33</v>
      </c>
      <c r="AL10" s="10">
        <v>1988.27</v>
      </c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  <c r="IL10" s="12"/>
      <c r="IM10" s="12"/>
      <c r="IN10" s="12"/>
      <c r="IO10" s="12"/>
      <c r="IP10" s="12"/>
      <c r="IQ10" s="12"/>
      <c r="IR10" s="12"/>
      <c r="IS10" s="12"/>
      <c r="IT10" s="12"/>
      <c r="IU10" s="12"/>
      <c r="IV10" s="12"/>
      <c r="IW10" s="12"/>
      <c r="IX10" s="12"/>
      <c r="IY10" s="12"/>
      <c r="IZ10" s="12"/>
      <c r="JA10" s="12"/>
      <c r="JB10" s="12"/>
      <c r="JC10" s="12"/>
      <c r="JD10" s="12"/>
      <c r="JE10" s="12"/>
      <c r="JF10" s="12"/>
      <c r="JG10" s="12"/>
      <c r="JH10" s="12"/>
      <c r="JI10" s="12"/>
      <c r="JJ10" s="12"/>
      <c r="JK10" s="12"/>
      <c r="JL10" s="12"/>
      <c r="JM10" s="12"/>
      <c r="JN10" s="12"/>
      <c r="JO10" s="12"/>
      <c r="JP10" s="12"/>
      <c r="JQ10" s="12"/>
      <c r="JR10" s="12"/>
      <c r="JS10" s="12"/>
      <c r="JT10" s="12"/>
      <c r="JU10" s="12"/>
      <c r="JV10" s="12"/>
      <c r="JW10" s="12"/>
      <c r="JX10" s="12"/>
      <c r="JY10" s="12"/>
      <c r="JZ10" s="12"/>
      <c r="KA10" s="12"/>
      <c r="KB10" s="12"/>
      <c r="KC10" s="12"/>
      <c r="KD10" s="12"/>
      <c r="KE10" s="12"/>
      <c r="KF10" s="12"/>
      <c r="KG10" s="12"/>
      <c r="KH10" s="12"/>
      <c r="KI10" s="12"/>
      <c r="KJ10" s="12"/>
      <c r="KK10" s="12"/>
      <c r="KL10" s="12"/>
      <c r="KM10" s="12"/>
      <c r="KN10" s="12"/>
      <c r="KO10" s="12"/>
      <c r="KP10" s="12"/>
      <c r="KQ10" s="12"/>
      <c r="KR10" s="12"/>
      <c r="KS10" s="12"/>
      <c r="KT10" s="12"/>
      <c r="KU10" s="12"/>
      <c r="KV10" s="12"/>
      <c r="KW10" s="12"/>
      <c r="KX10" s="12"/>
      <c r="KY10" s="12"/>
      <c r="KZ10" s="12"/>
      <c r="LA10" s="12"/>
      <c r="LB10" s="12"/>
      <c r="LC10" s="12"/>
      <c r="LD10" s="12"/>
      <c r="LE10" s="12"/>
      <c r="LF10" s="12"/>
      <c r="LG10" s="12"/>
      <c r="LH10" s="12"/>
      <c r="LI10" s="12"/>
      <c r="LJ10" s="12"/>
      <c r="LK10" s="12"/>
      <c r="LL10" s="12"/>
      <c r="LM10" s="12"/>
      <c r="LN10" s="12"/>
      <c r="LO10" s="12"/>
      <c r="LP10" s="12"/>
      <c r="LQ10" s="12"/>
      <c r="LR10" s="12"/>
      <c r="LS10" s="12"/>
      <c r="LT10" s="12"/>
      <c r="LU10" s="12"/>
      <c r="LV10" s="12"/>
      <c r="LW10" s="12"/>
      <c r="LX10" s="12"/>
      <c r="LY10" s="12"/>
      <c r="LZ10" s="12"/>
      <c r="MA10" s="12"/>
      <c r="MB10" s="12"/>
      <c r="MC10" s="12"/>
      <c r="MD10" s="12"/>
      <c r="ME10" s="12"/>
      <c r="MF10" s="12"/>
      <c r="MG10" s="12"/>
      <c r="MH10" s="12"/>
      <c r="MI10" s="12"/>
      <c r="MJ10" s="12"/>
      <c r="MK10" s="12"/>
      <c r="ML10" s="12"/>
      <c r="MM10" s="12"/>
      <c r="MN10" s="12"/>
      <c r="MO10" s="12"/>
      <c r="MP10" s="12"/>
      <c r="MQ10" s="12"/>
      <c r="MR10" s="12"/>
      <c r="MS10" s="12"/>
      <c r="MT10" s="12"/>
      <c r="MU10" s="12"/>
      <c r="MV10" s="12"/>
      <c r="MW10" s="12"/>
      <c r="MX10" s="12"/>
      <c r="MY10" s="12"/>
      <c r="MZ10" s="12"/>
      <c r="NA10" s="12"/>
      <c r="NB10" s="12"/>
      <c r="NC10" s="12"/>
      <c r="ND10" s="12"/>
      <c r="NE10" s="12"/>
      <c r="NF10" s="12"/>
      <c r="NG10" s="12"/>
      <c r="NH10" s="12"/>
      <c r="NI10" s="12"/>
      <c r="NJ10" s="12"/>
      <c r="NK10" s="12"/>
      <c r="NL10" s="12"/>
      <c r="NM10" s="12"/>
      <c r="NN10" s="12"/>
      <c r="NO10" s="12"/>
      <c r="NP10" s="12"/>
      <c r="NQ10" s="12"/>
      <c r="NR10" s="12"/>
      <c r="NS10" s="12"/>
      <c r="NT10" s="12"/>
      <c r="NU10" s="12"/>
      <c r="NV10" s="12"/>
      <c r="NW10" s="12"/>
      <c r="NX10" s="12"/>
      <c r="NY10" s="12"/>
      <c r="NZ10" s="12"/>
      <c r="OA10" s="12"/>
      <c r="OB10" s="12"/>
      <c r="OC10" s="12"/>
      <c r="OD10" s="12"/>
      <c r="OE10" s="12"/>
      <c r="OF10" s="12"/>
      <c r="OG10" s="12"/>
      <c r="OH10" s="12"/>
      <c r="OI10" s="12"/>
      <c r="OJ10" s="12"/>
      <c r="OK10" s="12"/>
      <c r="OL10" s="12"/>
      <c r="OM10" s="12"/>
      <c r="ON10" s="12"/>
      <c r="OO10" s="12"/>
      <c r="OP10" s="12"/>
      <c r="OQ10" s="12"/>
      <c r="OR10" s="12"/>
      <c r="OS10" s="12"/>
      <c r="OT10" s="12"/>
      <c r="OU10" s="12"/>
      <c r="OV10" s="12"/>
      <c r="OW10" s="12"/>
      <c r="OX10" s="12"/>
      <c r="OY10" s="12"/>
      <c r="OZ10" s="12"/>
      <c r="PA10" s="12"/>
      <c r="PB10" s="12"/>
      <c r="PC10" s="12"/>
      <c r="PD10" s="12"/>
      <c r="PE10" s="12"/>
      <c r="PF10" s="12"/>
      <c r="PG10" s="12"/>
      <c r="PH10" s="12"/>
      <c r="PI10" s="12"/>
      <c r="PJ10" s="12"/>
      <c r="PK10" s="12"/>
      <c r="PL10" s="12"/>
      <c r="PM10" s="12"/>
      <c r="PN10" s="12"/>
      <c r="PO10" s="12"/>
      <c r="PP10" s="12"/>
      <c r="PQ10" s="12"/>
      <c r="PR10" s="12"/>
      <c r="PS10" s="12"/>
      <c r="PT10" s="12"/>
      <c r="PU10" s="12"/>
      <c r="PV10" s="12"/>
      <c r="PW10" s="12"/>
      <c r="PX10" s="12"/>
      <c r="PY10" s="12"/>
      <c r="PZ10" s="12"/>
      <c r="QA10" s="12"/>
      <c r="QB10" s="12"/>
      <c r="QC10" s="12"/>
      <c r="QD10" s="12"/>
      <c r="QE10" s="12"/>
      <c r="QF10" s="12"/>
      <c r="QG10" s="12"/>
      <c r="QH10" s="12"/>
      <c r="QI10" s="12"/>
      <c r="QJ10" s="12"/>
      <c r="QK10" s="12"/>
      <c r="QL10" s="12"/>
      <c r="QM10" s="12"/>
      <c r="QN10" s="12"/>
      <c r="QO10" s="12"/>
      <c r="QP10" s="12"/>
      <c r="QQ10" s="12"/>
      <c r="QR10" s="12"/>
      <c r="QS10" s="12"/>
      <c r="QT10" s="12"/>
      <c r="QU10" s="12"/>
      <c r="QV10" s="12"/>
      <c r="QW10" s="12"/>
      <c r="QX10" s="12"/>
      <c r="QY10" s="12"/>
      <c r="QZ10" s="12"/>
      <c r="RA10" s="12"/>
      <c r="RB10" s="12"/>
      <c r="RC10" s="12"/>
      <c r="RD10" s="12"/>
      <c r="RE10" s="12"/>
      <c r="RF10" s="12"/>
      <c r="RG10" s="12"/>
      <c r="RH10" s="12"/>
      <c r="RI10" s="12"/>
      <c r="RJ10" s="12"/>
      <c r="RK10" s="12"/>
      <c r="RL10" s="12"/>
      <c r="RM10" s="12"/>
      <c r="RN10" s="12"/>
      <c r="RO10" s="12"/>
      <c r="RP10" s="12"/>
      <c r="RQ10" s="12"/>
      <c r="RR10" s="12"/>
      <c r="RS10" s="12"/>
      <c r="RT10" s="12"/>
      <c r="RU10" s="12"/>
      <c r="RV10" s="12"/>
      <c r="RW10" s="12"/>
      <c r="RX10" s="12"/>
      <c r="RY10" s="12"/>
      <c r="RZ10" s="12"/>
      <c r="SA10" s="12"/>
      <c r="SB10" s="12"/>
      <c r="SC10" s="12"/>
      <c r="SD10" s="12"/>
      <c r="SE10" s="12"/>
      <c r="SF10" s="12"/>
      <c r="SG10" s="12"/>
      <c r="SH10" s="12"/>
      <c r="SI10" s="12"/>
      <c r="SJ10" s="12"/>
      <c r="SK10" s="12"/>
      <c r="SL10" s="12"/>
      <c r="SM10" s="12"/>
      <c r="SN10" s="12"/>
      <c r="SO10" s="12"/>
      <c r="SP10" s="12"/>
      <c r="SQ10" s="12"/>
      <c r="SR10" s="12"/>
      <c r="SS10" s="12"/>
      <c r="ST10" s="12"/>
      <c r="SU10" s="12"/>
      <c r="SV10" s="12"/>
      <c r="SW10" s="12"/>
      <c r="SX10" s="12"/>
      <c r="SY10" s="12"/>
      <c r="SZ10" s="12"/>
      <c r="TA10" s="12"/>
      <c r="TB10" s="12"/>
      <c r="TC10" s="12"/>
      <c r="TD10" s="12"/>
      <c r="TE10" s="12"/>
      <c r="TF10" s="12"/>
      <c r="TG10" s="12"/>
      <c r="TH10" s="12"/>
      <c r="TI10" s="12"/>
      <c r="TJ10" s="12"/>
      <c r="TK10" s="12"/>
      <c r="TL10" s="12"/>
      <c r="TM10" s="12"/>
      <c r="TN10" s="12"/>
      <c r="TO10" s="12"/>
      <c r="TP10" s="12"/>
      <c r="TQ10" s="12"/>
      <c r="TR10" s="12"/>
      <c r="TS10" s="12"/>
      <c r="TT10" s="12"/>
      <c r="TU10" s="12"/>
      <c r="TV10" s="12"/>
      <c r="TW10" s="12"/>
      <c r="TX10" s="12"/>
      <c r="TY10" s="12"/>
      <c r="TZ10" s="12"/>
      <c r="UA10" s="12"/>
      <c r="UB10" s="12"/>
      <c r="UC10" s="12"/>
      <c r="UD10" s="12"/>
      <c r="UE10" s="12"/>
      <c r="UF10" s="12"/>
      <c r="UG10" s="12"/>
      <c r="UH10" s="12"/>
      <c r="UI10" s="12"/>
      <c r="UJ10" s="12"/>
      <c r="UK10" s="12"/>
      <c r="UL10" s="12"/>
      <c r="UM10" s="12"/>
      <c r="UN10" s="12"/>
      <c r="UO10" s="12"/>
      <c r="UP10" s="12"/>
      <c r="UQ10" s="12"/>
      <c r="UR10" s="12"/>
      <c r="US10" s="12"/>
      <c r="UT10" s="12"/>
      <c r="UU10" s="12"/>
      <c r="UV10" s="12"/>
      <c r="UW10" s="12"/>
      <c r="UX10" s="12"/>
      <c r="UY10" s="12"/>
      <c r="UZ10" s="12"/>
      <c r="VA10" s="12"/>
      <c r="VB10" s="12"/>
      <c r="VC10" s="12"/>
      <c r="VD10" s="12"/>
      <c r="VE10" s="12"/>
      <c r="VF10" s="12"/>
      <c r="VG10" s="12"/>
      <c r="VH10" s="12"/>
      <c r="VI10" s="12"/>
      <c r="VJ10" s="12"/>
      <c r="VK10" s="12"/>
      <c r="VL10" s="12"/>
      <c r="VM10" s="12"/>
      <c r="VN10" s="12"/>
      <c r="VO10" s="12"/>
      <c r="VP10" s="12"/>
      <c r="VQ10" s="12"/>
      <c r="VR10" s="12"/>
      <c r="VS10" s="12"/>
      <c r="VT10" s="12"/>
      <c r="VU10" s="12"/>
      <c r="VV10" s="12"/>
      <c r="VW10" s="12"/>
      <c r="VX10" s="12"/>
      <c r="VY10" s="12"/>
      <c r="VZ10" s="12"/>
      <c r="WA10" s="12"/>
      <c r="WB10" s="12"/>
      <c r="WC10" s="12"/>
      <c r="WD10" s="12"/>
      <c r="WE10" s="12"/>
      <c r="WF10" s="12"/>
      <c r="WG10" s="12"/>
      <c r="WH10" s="12"/>
      <c r="WI10" s="12"/>
      <c r="WJ10" s="12"/>
      <c r="WK10" s="12"/>
      <c r="WL10" s="12"/>
      <c r="WM10" s="12"/>
      <c r="WN10" s="12"/>
      <c r="WO10" s="12"/>
      <c r="WP10" s="12"/>
      <c r="WQ10" s="12"/>
      <c r="WR10" s="12"/>
      <c r="WS10" s="12"/>
      <c r="WT10" s="12"/>
      <c r="WU10" s="12"/>
      <c r="WV10" s="12"/>
      <c r="WW10" s="12"/>
      <c r="WX10" s="12"/>
      <c r="WY10" s="12"/>
      <c r="WZ10" s="12"/>
      <c r="XA10" s="12"/>
      <c r="XB10" s="12"/>
      <c r="XC10" s="12"/>
      <c r="XD10" s="12"/>
      <c r="XE10" s="12"/>
      <c r="XF10" s="12"/>
      <c r="XG10" s="12"/>
      <c r="XH10" s="12"/>
      <c r="XI10" s="12"/>
      <c r="XJ10" s="12"/>
      <c r="XK10" s="12"/>
      <c r="XL10" s="12"/>
      <c r="XM10" s="12"/>
      <c r="XN10" s="12"/>
      <c r="XO10" s="12"/>
      <c r="XP10" s="12"/>
      <c r="XQ10" s="12"/>
      <c r="XR10" s="12"/>
      <c r="XS10" s="12"/>
      <c r="XT10" s="12"/>
      <c r="XU10" s="12"/>
      <c r="XV10" s="12"/>
      <c r="XW10" s="12"/>
      <c r="XX10" s="12"/>
      <c r="XY10" s="12"/>
      <c r="XZ10" s="12"/>
      <c r="YA10" s="12"/>
      <c r="YB10" s="12"/>
      <c r="YC10" s="12"/>
      <c r="YD10" s="12"/>
      <c r="YE10" s="12"/>
      <c r="YF10" s="12"/>
      <c r="YG10" s="12"/>
      <c r="YH10" s="12"/>
      <c r="YI10" s="12"/>
      <c r="YJ10" s="12"/>
      <c r="YK10" s="12"/>
      <c r="YL10" s="12"/>
      <c r="YM10" s="12"/>
      <c r="YN10" s="12"/>
      <c r="YO10" s="12"/>
      <c r="YP10" s="12"/>
      <c r="YQ10" s="12"/>
      <c r="YR10" s="12"/>
      <c r="YS10" s="12"/>
      <c r="YT10" s="12"/>
      <c r="YU10" s="12"/>
      <c r="YV10" s="12"/>
      <c r="YW10" s="12"/>
      <c r="YX10" s="12"/>
      <c r="YY10" s="12"/>
      <c r="YZ10" s="12"/>
      <c r="ZA10" s="12"/>
      <c r="ZB10" s="12"/>
      <c r="ZC10" s="12"/>
      <c r="ZD10" s="12"/>
      <c r="ZE10" s="12"/>
      <c r="ZF10" s="12"/>
      <c r="ZG10" s="12"/>
      <c r="ZH10" s="12"/>
      <c r="ZI10" s="12"/>
      <c r="ZJ10" s="12"/>
      <c r="ZK10" s="12"/>
      <c r="ZL10" s="12"/>
      <c r="ZM10" s="12"/>
      <c r="ZN10" s="12"/>
      <c r="ZO10" s="12"/>
      <c r="ZP10" s="12"/>
      <c r="ZQ10" s="12"/>
      <c r="ZR10" s="12"/>
      <c r="ZS10" s="12"/>
      <c r="ZT10" s="12"/>
      <c r="ZU10" s="12"/>
      <c r="ZV10" s="12"/>
      <c r="ZW10" s="12"/>
      <c r="ZX10" s="12"/>
      <c r="ZY10" s="12"/>
      <c r="ZZ10" s="12"/>
      <c r="AAA10" s="12"/>
      <c r="AAB10" s="12"/>
      <c r="AAC10" s="12"/>
      <c r="AAD10" s="12"/>
      <c r="AAE10" s="12"/>
      <c r="AAF10" s="12"/>
      <c r="AAG10" s="12"/>
      <c r="AAH10" s="12"/>
      <c r="AAI10" s="12"/>
      <c r="AAJ10" s="12"/>
      <c r="AAK10" s="12"/>
      <c r="AAL10" s="12"/>
      <c r="AAM10" s="12"/>
      <c r="AAN10" s="12"/>
      <c r="AAO10" s="12"/>
      <c r="AAP10" s="12"/>
      <c r="AAQ10" s="12"/>
      <c r="AAR10" s="12"/>
      <c r="AAS10" s="12"/>
      <c r="AAT10" s="12"/>
      <c r="AAU10" s="12"/>
      <c r="AAV10" s="12"/>
      <c r="AAW10" s="12"/>
      <c r="AAX10" s="12"/>
      <c r="AAY10" s="12"/>
      <c r="AAZ10" s="12"/>
      <c r="ABA10" s="12"/>
      <c r="ABB10" s="12"/>
      <c r="ABC10" s="12"/>
      <c r="ABD10" s="12"/>
      <c r="ABE10" s="12"/>
      <c r="ABF10" s="12"/>
      <c r="ABG10" s="12"/>
      <c r="ABH10" s="12"/>
      <c r="ABI10" s="12"/>
      <c r="ABJ10" s="12"/>
      <c r="ABK10" s="12"/>
      <c r="ABL10" s="12"/>
      <c r="ABM10" s="12"/>
      <c r="ABN10" s="12"/>
      <c r="ABO10" s="12"/>
      <c r="ABP10" s="12"/>
      <c r="ABQ10" s="12"/>
      <c r="ABR10" s="12"/>
      <c r="ABS10" s="12"/>
      <c r="ABT10" s="12"/>
      <c r="ABU10" s="12"/>
      <c r="ABV10" s="12"/>
      <c r="ABW10" s="12"/>
      <c r="ABX10" s="12"/>
      <c r="ABY10" s="12"/>
      <c r="ABZ10" s="12"/>
      <c r="ACA10" s="12"/>
      <c r="ACB10" s="12"/>
      <c r="ACC10" s="12"/>
      <c r="ACD10" s="12"/>
      <c r="ACE10" s="12"/>
      <c r="ACF10" s="12"/>
      <c r="ACG10" s="12"/>
      <c r="ACH10" s="12"/>
      <c r="ACI10" s="12"/>
      <c r="ACJ10" s="12"/>
      <c r="ACK10" s="12"/>
      <c r="ACL10" s="12"/>
      <c r="ACM10" s="12"/>
      <c r="ACN10" s="12"/>
      <c r="ACO10" s="12"/>
      <c r="ACP10" s="12"/>
      <c r="ACQ10" s="12"/>
      <c r="ACR10" s="12"/>
      <c r="ACS10" s="12"/>
      <c r="ACT10" s="12"/>
      <c r="ACU10" s="12"/>
      <c r="ACV10" s="12"/>
      <c r="ACW10" s="12"/>
      <c r="ACX10" s="12"/>
      <c r="ACY10" s="12"/>
      <c r="ACZ10" s="12"/>
      <c r="ADA10" s="12"/>
      <c r="ADB10" s="12"/>
      <c r="ADC10" s="12"/>
      <c r="ADD10" s="12"/>
      <c r="ADE10" s="12"/>
      <c r="ADF10" s="12"/>
      <c r="ADG10" s="12"/>
      <c r="ADH10" s="12"/>
      <c r="ADI10" s="12"/>
      <c r="ADJ10" s="12"/>
      <c r="ADK10" s="12"/>
      <c r="ADL10" s="12"/>
      <c r="ADM10" s="12"/>
      <c r="ADN10" s="12"/>
      <c r="ADO10" s="12"/>
      <c r="ADP10" s="12"/>
      <c r="ADQ10" s="12"/>
      <c r="ADR10" s="12"/>
      <c r="ADS10" s="12"/>
      <c r="ADT10" s="12"/>
      <c r="ADU10" s="12"/>
      <c r="ADV10" s="12"/>
      <c r="ADW10" s="12"/>
      <c r="ADX10" s="12"/>
      <c r="ADY10" s="12"/>
      <c r="ADZ10" s="12"/>
      <c r="AEA10" s="12"/>
      <c r="AEB10" s="12"/>
      <c r="AEC10" s="12"/>
      <c r="AED10" s="12"/>
      <c r="AEE10" s="12"/>
      <c r="AEF10" s="12"/>
      <c r="AEG10" s="12"/>
      <c r="AEH10" s="12"/>
      <c r="AEI10" s="12"/>
      <c r="AEJ10" s="12"/>
      <c r="AEK10" s="12"/>
      <c r="AEL10" s="12"/>
      <c r="AEM10" s="12"/>
      <c r="AEN10" s="12"/>
      <c r="AEO10" s="12"/>
      <c r="AEP10" s="12"/>
      <c r="AEQ10" s="12"/>
      <c r="AER10" s="12"/>
      <c r="AES10" s="12"/>
      <c r="AET10" s="12"/>
      <c r="AEU10" s="12"/>
      <c r="AEV10" s="12"/>
      <c r="AEW10" s="12"/>
      <c r="AEX10" s="12"/>
      <c r="AEY10" s="12"/>
      <c r="AEZ10" s="12"/>
      <c r="AFA10" s="12"/>
      <c r="AFB10" s="12"/>
      <c r="AFC10" s="12"/>
      <c r="AFD10" s="12"/>
      <c r="AFE10" s="12"/>
      <c r="AFF10" s="12"/>
      <c r="AFG10" s="12"/>
      <c r="AFH10" s="12"/>
      <c r="AFI10" s="12"/>
      <c r="AFJ10" s="12"/>
      <c r="AFK10" s="12"/>
      <c r="AFL10" s="12"/>
      <c r="AFM10" s="12"/>
      <c r="AFN10" s="12"/>
      <c r="AFO10" s="12"/>
      <c r="AFP10" s="12"/>
      <c r="AFQ10" s="12"/>
      <c r="AFR10" s="12"/>
      <c r="AFS10" s="12"/>
      <c r="AFT10" s="12"/>
      <c r="AFU10" s="12"/>
      <c r="AFV10" s="12"/>
      <c r="AFW10" s="12"/>
      <c r="AFX10" s="12"/>
      <c r="AFY10" s="12"/>
      <c r="AFZ10" s="12"/>
      <c r="AGA10" s="12"/>
      <c r="AGB10" s="12"/>
      <c r="AGC10" s="12"/>
      <c r="AGD10" s="12"/>
      <c r="AGE10" s="12"/>
      <c r="AGF10" s="12"/>
      <c r="AGG10" s="12"/>
      <c r="AGH10" s="12"/>
      <c r="AGI10" s="12"/>
      <c r="AGJ10" s="12"/>
      <c r="AGK10" s="12"/>
      <c r="AGL10" s="12"/>
      <c r="AGM10" s="12"/>
      <c r="AGN10" s="12"/>
      <c r="AGO10" s="12"/>
      <c r="AGP10" s="12"/>
      <c r="AGQ10" s="12"/>
      <c r="AGR10" s="12"/>
      <c r="AGS10" s="12"/>
      <c r="AGT10" s="12"/>
      <c r="AGU10" s="12"/>
      <c r="AGV10" s="12"/>
      <c r="AGW10" s="12"/>
      <c r="AGX10" s="12"/>
      <c r="AGY10" s="12"/>
      <c r="AGZ10" s="12"/>
      <c r="AHA10" s="12"/>
      <c r="AHB10" s="12"/>
      <c r="AHC10" s="12"/>
      <c r="AHD10" s="12"/>
      <c r="AHE10" s="12"/>
      <c r="AHF10" s="12"/>
      <c r="AHG10" s="12"/>
      <c r="AHH10" s="12"/>
      <c r="AHI10" s="12"/>
      <c r="AHJ10" s="12"/>
      <c r="AHK10" s="12"/>
      <c r="AHL10" s="12"/>
      <c r="AHM10" s="12"/>
      <c r="AHN10" s="12"/>
      <c r="AHO10" s="12"/>
      <c r="AHP10" s="12"/>
      <c r="AHQ10" s="12"/>
      <c r="AHR10" s="12"/>
      <c r="AHS10" s="12"/>
      <c r="AHT10" s="12"/>
      <c r="AHU10" s="12"/>
      <c r="AHV10" s="12"/>
      <c r="AHW10" s="12"/>
      <c r="AHX10" s="12"/>
      <c r="AHY10" s="12"/>
      <c r="AHZ10" s="12"/>
      <c r="AIA10" s="12"/>
      <c r="AIB10" s="12"/>
      <c r="AIC10" s="12"/>
      <c r="AID10" s="12"/>
      <c r="AIE10" s="12"/>
      <c r="AIF10" s="12"/>
      <c r="AIG10" s="12"/>
      <c r="AIH10" s="12"/>
      <c r="AII10" s="12"/>
      <c r="AIJ10" s="12"/>
      <c r="AIK10" s="12"/>
      <c r="AIL10" s="12"/>
      <c r="AIM10" s="12"/>
      <c r="AIN10" s="12"/>
      <c r="AIO10" s="12"/>
      <c r="AIP10" s="12"/>
      <c r="AIQ10" s="12"/>
      <c r="AIR10" s="12"/>
      <c r="AIS10" s="12"/>
      <c r="AIT10" s="12"/>
      <c r="AIU10" s="12"/>
      <c r="AIV10" s="12"/>
      <c r="AIW10" s="12"/>
      <c r="AIX10" s="12"/>
      <c r="AIY10" s="12"/>
      <c r="AIZ10" s="12"/>
      <c r="AJA10" s="12"/>
      <c r="AJB10" s="12"/>
      <c r="AJC10" s="12"/>
      <c r="AJD10" s="12"/>
      <c r="AJE10" s="12"/>
      <c r="AJF10" s="12"/>
      <c r="AJG10" s="12"/>
      <c r="AJH10" s="12"/>
      <c r="AJI10" s="12"/>
      <c r="AJJ10" s="12"/>
      <c r="AJK10" s="12"/>
      <c r="AJL10" s="12"/>
      <c r="AJM10" s="12"/>
      <c r="AJN10" s="12"/>
      <c r="AJO10" s="12"/>
      <c r="AJP10" s="12"/>
      <c r="AJQ10" s="12"/>
      <c r="AJR10" s="12"/>
      <c r="AJS10" s="12"/>
      <c r="AJT10" s="12"/>
      <c r="AJU10" s="12"/>
      <c r="AJV10" s="12"/>
      <c r="AJW10" s="12"/>
      <c r="AJX10" s="12"/>
      <c r="AJY10" s="12"/>
      <c r="AJZ10" s="12"/>
      <c r="AKA10" s="12"/>
      <c r="AKB10" s="12"/>
      <c r="AKC10" s="12"/>
      <c r="AKD10" s="12"/>
      <c r="AKE10" s="12"/>
      <c r="AKF10" s="12"/>
      <c r="AKG10" s="12"/>
      <c r="AKH10" s="12"/>
      <c r="AKI10" s="12"/>
      <c r="AKJ10" s="12"/>
      <c r="AKK10" s="12"/>
      <c r="AKL10" s="12"/>
      <c r="AKM10" s="12"/>
      <c r="AKN10" s="12"/>
      <c r="AKO10" s="12"/>
      <c r="AKP10" s="12"/>
      <c r="AKQ10" s="12"/>
      <c r="AKR10" s="12"/>
      <c r="AKS10" s="12"/>
      <c r="AKT10" s="12"/>
      <c r="AKU10" s="12"/>
      <c r="AKV10" s="12"/>
      <c r="AKW10" s="12"/>
      <c r="AKX10" s="12"/>
      <c r="AKY10" s="12"/>
      <c r="AKZ10" s="12"/>
      <c r="ALA10" s="12"/>
      <c r="ALB10" s="12"/>
      <c r="ALC10" s="12"/>
      <c r="ALD10" s="12"/>
      <c r="ALE10" s="12"/>
      <c r="ALF10" s="12"/>
      <c r="ALG10" s="12"/>
      <c r="ALH10" s="12"/>
      <c r="ALI10" s="12"/>
      <c r="ALJ10" s="12"/>
      <c r="ALK10" s="12"/>
      <c r="ALL10" s="12"/>
      <c r="ALM10" s="12"/>
      <c r="ALN10" s="12"/>
      <c r="ALO10" s="12"/>
      <c r="ALP10" s="12"/>
      <c r="ALQ10" s="12"/>
      <c r="ALR10" s="12"/>
      <c r="ALS10" s="12"/>
      <c r="ALT10" s="12"/>
      <c r="ALU10" s="12"/>
      <c r="ALV10" s="12"/>
      <c r="ALW10" s="12"/>
      <c r="ALX10" s="12"/>
      <c r="ALY10" s="12"/>
      <c r="ALZ10" s="12"/>
      <c r="AMA10" s="12"/>
      <c r="AMB10" s="12"/>
      <c r="AMC10" s="12"/>
      <c r="AMD10" s="12"/>
      <c r="AME10" s="12"/>
      <c r="AMF10" s="12"/>
      <c r="AMG10" s="12"/>
      <c r="AMH10" s="12"/>
      <c r="AMI10" s="12"/>
      <c r="AMJ10" s="12"/>
      <c r="AMK10" s="12"/>
      <c r="AML10" s="12"/>
      <c r="AMM10" s="12"/>
      <c r="AMN10" s="12"/>
      <c r="AMO10" s="12"/>
      <c r="AMP10" s="12"/>
      <c r="AMQ10" s="12"/>
      <c r="AMR10" s="12"/>
      <c r="AMS10" s="12"/>
      <c r="AMT10" s="12"/>
      <c r="AMU10" s="12"/>
      <c r="AMV10" s="12"/>
      <c r="AMW10" s="12"/>
      <c r="AMX10" s="12"/>
      <c r="AMY10" s="12"/>
      <c r="AMZ10" s="12"/>
      <c r="ANA10" s="12"/>
      <c r="ANB10" s="12"/>
      <c r="ANC10" s="12"/>
      <c r="AND10" s="12"/>
      <c r="ANE10" s="12"/>
      <c r="ANF10" s="12"/>
      <c r="ANG10" s="12"/>
      <c r="ANH10" s="12"/>
      <c r="ANI10" s="12"/>
      <c r="ANJ10" s="12"/>
      <c r="ANK10" s="12"/>
      <c r="ANL10" s="12"/>
      <c r="ANM10" s="12"/>
      <c r="ANN10" s="12"/>
      <c r="ANO10" s="12"/>
      <c r="ANP10" s="12"/>
      <c r="ANQ10" s="12"/>
      <c r="ANR10" s="12"/>
      <c r="ANS10" s="12"/>
      <c r="ANT10" s="12"/>
      <c r="ANU10" s="12"/>
      <c r="ANV10" s="12"/>
      <c r="ANW10" s="12"/>
      <c r="ANX10" s="12"/>
      <c r="ANY10" s="12"/>
      <c r="ANZ10" s="12"/>
      <c r="AOA10" s="12"/>
      <c r="AOB10" s="12"/>
      <c r="AOC10" s="12"/>
      <c r="AOD10" s="12"/>
      <c r="AOE10" s="12"/>
      <c r="AOF10" s="12"/>
      <c r="AOG10" s="12"/>
      <c r="AOH10" s="12"/>
      <c r="AOI10" s="12"/>
      <c r="AOJ10" s="12"/>
      <c r="AOK10" s="12"/>
      <c r="AOL10" s="12"/>
      <c r="AOM10" s="12"/>
      <c r="AON10" s="12"/>
      <c r="AOO10" s="12"/>
      <c r="AOP10" s="12"/>
      <c r="AOQ10" s="12"/>
      <c r="AOR10" s="12"/>
      <c r="AOS10" s="12"/>
      <c r="AOT10" s="12"/>
      <c r="AOU10" s="12"/>
      <c r="AOV10" s="12"/>
      <c r="AOW10" s="12"/>
      <c r="AOX10" s="12"/>
      <c r="AOY10" s="12"/>
      <c r="AOZ10" s="12"/>
      <c r="APA10" s="12"/>
      <c r="APB10" s="12"/>
      <c r="APC10" s="12"/>
      <c r="APD10" s="12"/>
      <c r="APE10" s="12"/>
      <c r="APF10" s="12"/>
      <c r="APG10" s="12"/>
      <c r="APH10" s="12"/>
      <c r="API10" s="12"/>
      <c r="APJ10" s="12"/>
      <c r="APK10" s="12"/>
      <c r="APL10" s="12"/>
      <c r="APM10" s="12"/>
      <c r="APN10" s="12"/>
      <c r="APO10" s="12"/>
      <c r="APP10" s="12"/>
      <c r="APQ10" s="12"/>
      <c r="APR10" s="12"/>
      <c r="APS10" s="12"/>
      <c r="APT10" s="12"/>
      <c r="APU10" s="12"/>
      <c r="APV10" s="12"/>
      <c r="APW10" s="12"/>
      <c r="APX10" s="12"/>
      <c r="APY10" s="12"/>
      <c r="APZ10" s="12"/>
      <c r="AQA10" s="12"/>
      <c r="AQB10" s="12"/>
      <c r="AQC10" s="12"/>
      <c r="AQD10" s="12"/>
      <c r="AQE10" s="12"/>
      <c r="AQF10" s="12"/>
      <c r="AQG10" s="12"/>
      <c r="AQH10" s="12"/>
      <c r="AQI10" s="12"/>
      <c r="AQJ10" s="12"/>
      <c r="AQK10" s="12"/>
      <c r="AQL10" s="12"/>
      <c r="AQM10" s="12"/>
      <c r="AQN10" s="12"/>
      <c r="AQO10" s="12"/>
      <c r="AQP10" s="12"/>
      <c r="AQQ10" s="12"/>
      <c r="AQR10" s="12"/>
      <c r="AQS10" s="12"/>
      <c r="AQT10" s="12"/>
      <c r="AQU10" s="12"/>
      <c r="AQV10" s="12"/>
      <c r="AQW10" s="12"/>
      <c r="AQX10" s="12"/>
      <c r="AQY10" s="12"/>
      <c r="AQZ10" s="12"/>
      <c r="ARA10" s="12"/>
      <c r="ARB10" s="12"/>
      <c r="ARC10" s="12"/>
      <c r="ARD10" s="12"/>
      <c r="ARE10" s="12"/>
      <c r="ARF10" s="12"/>
      <c r="ARG10" s="12"/>
      <c r="ARH10" s="12"/>
      <c r="ARI10" s="12"/>
      <c r="ARJ10" s="12"/>
      <c r="ARK10" s="12"/>
      <c r="ARL10" s="12"/>
      <c r="ARM10" s="12"/>
      <c r="ARN10" s="12"/>
      <c r="ARO10" s="12"/>
      <c r="ARP10" s="12"/>
      <c r="ARQ10" s="12"/>
      <c r="ARR10" s="12"/>
      <c r="ARS10" s="12"/>
      <c r="ART10" s="12"/>
      <c r="ARU10" s="12"/>
      <c r="ARV10" s="12"/>
      <c r="ARW10" s="12"/>
      <c r="ARX10" s="12"/>
      <c r="ARY10" s="12"/>
      <c r="ARZ10" s="12"/>
      <c r="ASA10" s="12"/>
      <c r="ASB10" s="12"/>
      <c r="ASC10" s="12"/>
      <c r="ASD10" s="12"/>
      <c r="ASE10" s="12"/>
      <c r="ASF10" s="12"/>
      <c r="ASG10" s="12"/>
      <c r="ASH10" s="12"/>
      <c r="ASI10" s="12"/>
      <c r="ASJ10" s="12"/>
      <c r="ASK10" s="12"/>
      <c r="ASL10" s="12"/>
      <c r="ASM10" s="12"/>
      <c r="ASN10" s="12"/>
      <c r="ASO10" s="12"/>
      <c r="ASP10" s="12"/>
      <c r="ASQ10" s="12"/>
      <c r="ASR10" s="12"/>
      <c r="ASS10" s="12"/>
      <c r="AST10" s="12"/>
      <c r="ASU10" s="12"/>
      <c r="ASV10" s="12"/>
      <c r="ASW10" s="12"/>
      <c r="ASX10" s="12"/>
      <c r="ASY10" s="12"/>
      <c r="ASZ10" s="12"/>
      <c r="ATA10" s="12"/>
      <c r="ATB10" s="12"/>
      <c r="ATC10" s="12"/>
      <c r="ATD10" s="12"/>
      <c r="ATE10" s="12"/>
      <c r="ATF10" s="12"/>
      <c r="ATG10" s="12"/>
      <c r="ATH10" s="12"/>
      <c r="ATI10" s="12"/>
      <c r="ATJ10" s="12"/>
      <c r="ATK10" s="12"/>
      <c r="ATL10" s="12"/>
      <c r="ATM10" s="12"/>
      <c r="ATN10" s="12"/>
      <c r="ATO10" s="12"/>
      <c r="ATP10" s="12"/>
      <c r="ATQ10" s="12"/>
      <c r="ATR10" s="12"/>
      <c r="ATS10" s="12"/>
      <c r="ATT10" s="12"/>
      <c r="ATU10" s="12"/>
      <c r="ATV10" s="12"/>
      <c r="ATW10" s="12"/>
      <c r="ATX10" s="12"/>
      <c r="ATY10" s="12"/>
      <c r="ATZ10" s="12"/>
      <c r="AUA10" s="12"/>
      <c r="AUB10" s="12"/>
      <c r="AUC10" s="12"/>
      <c r="AUD10" s="12"/>
      <c r="AUE10" s="12"/>
      <c r="AUF10" s="12"/>
      <c r="AUG10" s="12"/>
      <c r="AUH10" s="12"/>
      <c r="AUI10" s="12"/>
      <c r="AUJ10" s="12"/>
      <c r="AUK10" s="12"/>
      <c r="AUL10" s="12"/>
      <c r="AUM10" s="12"/>
      <c r="AUN10" s="12"/>
      <c r="AUO10" s="12"/>
      <c r="AUP10" s="12"/>
      <c r="AUQ10" s="12"/>
      <c r="AUR10" s="12"/>
      <c r="AUS10" s="12"/>
      <c r="AUT10" s="12"/>
      <c r="AUU10" s="12"/>
      <c r="AUV10" s="12"/>
      <c r="AUW10" s="12"/>
      <c r="AUX10" s="12"/>
      <c r="AUY10" s="12"/>
      <c r="AUZ10" s="12"/>
      <c r="AVA10" s="12"/>
      <c r="AVB10" s="12"/>
      <c r="AVC10" s="12"/>
      <c r="AVD10" s="12"/>
      <c r="AVE10" s="12"/>
      <c r="AVF10" s="12"/>
      <c r="AVG10" s="12"/>
      <c r="AVH10" s="12"/>
      <c r="AVI10" s="12"/>
      <c r="AVJ10" s="12"/>
      <c r="AVK10" s="12"/>
      <c r="AVL10" s="12"/>
      <c r="AVM10" s="12"/>
      <c r="AVN10" s="12"/>
      <c r="AVO10" s="12"/>
      <c r="AVP10" s="12"/>
      <c r="AVQ10" s="12"/>
      <c r="AVR10" s="12"/>
      <c r="AVS10" s="12"/>
      <c r="AVT10" s="12"/>
      <c r="AVU10" s="12"/>
      <c r="AVV10" s="12"/>
      <c r="AVW10" s="12"/>
      <c r="AVX10" s="12"/>
      <c r="AVY10" s="12"/>
      <c r="AVZ10" s="12"/>
      <c r="AWA10" s="12"/>
      <c r="AWB10" s="12"/>
      <c r="AWC10" s="12"/>
      <c r="AWD10" s="12"/>
      <c r="AWE10" s="12"/>
      <c r="AWF10" s="12"/>
      <c r="AWG10" s="12"/>
      <c r="AWH10" s="12"/>
      <c r="AWI10" s="12"/>
      <c r="AWJ10" s="12"/>
      <c r="AWK10" s="12"/>
      <c r="AWL10" s="12"/>
      <c r="AWM10" s="12"/>
      <c r="AWN10" s="12"/>
      <c r="AWO10" s="12"/>
      <c r="AWP10" s="12"/>
      <c r="AWQ10" s="12"/>
      <c r="AWR10" s="12"/>
      <c r="AWS10" s="12"/>
      <c r="AWT10" s="12"/>
      <c r="AWU10" s="12"/>
      <c r="AWV10" s="12"/>
      <c r="AWW10" s="12"/>
      <c r="AWX10" s="12"/>
      <c r="AWY10" s="12"/>
      <c r="AWZ10" s="12"/>
      <c r="AXA10" s="12"/>
      <c r="AXB10" s="12"/>
      <c r="AXC10" s="12"/>
      <c r="AXD10" s="12"/>
      <c r="AXE10" s="12"/>
      <c r="AXF10" s="12"/>
      <c r="AXG10" s="12"/>
      <c r="AXH10" s="12"/>
      <c r="AXI10" s="12"/>
      <c r="AXJ10" s="12"/>
      <c r="AXK10" s="12"/>
      <c r="AXL10" s="12"/>
      <c r="AXM10" s="12"/>
      <c r="AXN10" s="12"/>
      <c r="AXO10" s="12"/>
      <c r="AXP10" s="12"/>
      <c r="AXQ10" s="12"/>
      <c r="AXR10" s="12"/>
      <c r="AXS10" s="12"/>
      <c r="AXT10" s="12"/>
      <c r="AXU10" s="12"/>
      <c r="AXV10" s="12"/>
      <c r="AXW10" s="12"/>
      <c r="AXX10" s="12"/>
      <c r="AXY10" s="12"/>
      <c r="AXZ10" s="12"/>
      <c r="AYA10" s="12"/>
      <c r="AYB10" s="12"/>
      <c r="AYC10" s="12"/>
      <c r="AYD10" s="12"/>
      <c r="AYE10" s="12"/>
      <c r="AYF10" s="12"/>
      <c r="AYG10" s="12"/>
      <c r="AYH10" s="12"/>
      <c r="AYI10" s="12"/>
      <c r="AYJ10" s="12"/>
      <c r="AYK10" s="12"/>
      <c r="AYL10" s="12"/>
      <c r="AYM10" s="12"/>
      <c r="AYN10" s="12"/>
      <c r="AYO10" s="12"/>
      <c r="AYP10" s="12"/>
      <c r="AYQ10" s="12"/>
      <c r="AYR10" s="12"/>
      <c r="AYS10" s="12"/>
      <c r="AYT10" s="12"/>
      <c r="AYU10" s="12"/>
      <c r="AYV10" s="12"/>
      <c r="AYW10" s="12"/>
      <c r="AYX10" s="12"/>
      <c r="AYY10" s="12"/>
      <c r="AYZ10" s="12"/>
      <c r="AZA10" s="12"/>
      <c r="AZB10" s="12"/>
      <c r="AZC10" s="12"/>
      <c r="AZD10" s="12"/>
      <c r="AZE10" s="12"/>
      <c r="AZF10" s="12"/>
      <c r="AZG10" s="12"/>
      <c r="AZH10" s="12"/>
      <c r="AZI10" s="12"/>
      <c r="AZJ10" s="12"/>
      <c r="AZK10" s="12"/>
      <c r="AZL10" s="12"/>
      <c r="AZM10" s="12"/>
      <c r="AZN10" s="12"/>
      <c r="AZO10" s="12"/>
      <c r="AZP10" s="12"/>
      <c r="AZQ10" s="12"/>
      <c r="AZR10" s="12"/>
      <c r="AZS10" s="12"/>
      <c r="AZT10" s="12"/>
      <c r="AZU10" s="12"/>
      <c r="AZV10" s="12"/>
      <c r="AZW10" s="12"/>
      <c r="AZX10" s="12"/>
      <c r="AZY10" s="12"/>
      <c r="AZZ10" s="12"/>
      <c r="BAA10" s="12"/>
      <c r="BAB10" s="12"/>
      <c r="BAC10" s="12"/>
      <c r="BAD10" s="12"/>
      <c r="BAE10" s="12"/>
      <c r="BAF10" s="12"/>
      <c r="BAG10" s="12"/>
      <c r="BAH10" s="12"/>
      <c r="BAI10" s="12"/>
      <c r="BAJ10" s="12"/>
      <c r="BAK10" s="12"/>
      <c r="BAL10" s="12"/>
      <c r="BAM10" s="12"/>
      <c r="BAN10" s="12"/>
      <c r="BAO10" s="12"/>
      <c r="BAP10" s="12"/>
      <c r="BAQ10" s="12"/>
      <c r="BAR10" s="12"/>
      <c r="BAS10" s="12"/>
      <c r="BAT10" s="12"/>
      <c r="BAU10" s="12"/>
      <c r="BAV10" s="12"/>
      <c r="BAW10" s="12"/>
      <c r="BAX10" s="12"/>
      <c r="BAY10" s="12"/>
      <c r="BAZ10" s="12"/>
      <c r="BBA10" s="12"/>
      <c r="BBB10" s="12"/>
      <c r="BBC10" s="12"/>
      <c r="BBD10" s="12"/>
      <c r="BBE10" s="12"/>
      <c r="BBF10" s="12"/>
      <c r="BBG10" s="12"/>
      <c r="BBH10" s="12"/>
      <c r="BBI10" s="12"/>
      <c r="BBJ10" s="12"/>
      <c r="BBK10" s="12"/>
      <c r="BBL10" s="12"/>
      <c r="BBM10" s="12"/>
      <c r="BBN10" s="12"/>
      <c r="BBO10" s="12"/>
      <c r="BBP10" s="12"/>
      <c r="BBQ10" s="12"/>
      <c r="BBR10" s="12"/>
      <c r="BBS10" s="12"/>
      <c r="BBT10" s="12"/>
      <c r="BBU10" s="12"/>
      <c r="BBV10" s="12"/>
      <c r="BBW10" s="12"/>
      <c r="BBX10" s="12"/>
      <c r="BBY10" s="12"/>
      <c r="BBZ10" s="12"/>
      <c r="BCA10" s="12"/>
      <c r="BCB10" s="12"/>
      <c r="BCC10" s="12"/>
      <c r="BCD10" s="12"/>
      <c r="BCE10" s="12"/>
      <c r="BCF10" s="12"/>
      <c r="BCG10" s="12"/>
      <c r="BCH10" s="12"/>
      <c r="BCI10" s="12"/>
      <c r="BCJ10" s="12"/>
      <c r="BCK10" s="12"/>
      <c r="BCL10" s="12"/>
      <c r="BCM10" s="12"/>
      <c r="BCN10" s="12"/>
      <c r="BCO10" s="12"/>
      <c r="BCP10" s="12"/>
      <c r="BCQ10" s="12"/>
      <c r="BCR10" s="12"/>
      <c r="BCS10" s="12"/>
      <c r="BCT10" s="12"/>
      <c r="BCU10" s="12"/>
      <c r="BCV10" s="12"/>
      <c r="BCW10" s="12"/>
      <c r="BCX10" s="12"/>
      <c r="BCY10" s="12"/>
      <c r="BCZ10" s="12"/>
      <c r="BDA10" s="12"/>
      <c r="BDB10" s="12"/>
      <c r="BDC10" s="12"/>
      <c r="BDD10" s="12"/>
      <c r="BDE10" s="12"/>
      <c r="BDF10" s="12"/>
      <c r="BDG10" s="12"/>
      <c r="BDH10" s="12"/>
      <c r="BDI10" s="12"/>
      <c r="BDJ10" s="12"/>
      <c r="BDK10" s="12"/>
      <c r="BDL10" s="12"/>
      <c r="BDM10" s="12"/>
      <c r="BDN10" s="12"/>
      <c r="BDO10" s="12"/>
      <c r="BDP10" s="12"/>
      <c r="BDQ10" s="12"/>
      <c r="BDR10" s="12"/>
      <c r="BDS10" s="12"/>
      <c r="BDT10" s="12"/>
      <c r="BDU10" s="12"/>
      <c r="BDV10" s="12"/>
      <c r="BDW10" s="12"/>
      <c r="BDX10" s="12"/>
      <c r="BDY10" s="12"/>
      <c r="BDZ10" s="12"/>
      <c r="BEA10" s="12"/>
      <c r="BEB10" s="12"/>
      <c r="BEC10" s="12"/>
      <c r="BED10" s="12"/>
      <c r="BEE10" s="12"/>
      <c r="BEF10" s="12"/>
      <c r="BEG10" s="12"/>
      <c r="BEH10" s="12"/>
      <c r="BEI10" s="12"/>
      <c r="BEJ10" s="12"/>
      <c r="BEK10" s="12"/>
      <c r="BEL10" s="12"/>
      <c r="BEM10" s="12"/>
      <c r="BEN10" s="12"/>
      <c r="BEO10" s="12"/>
      <c r="BEP10" s="12"/>
      <c r="BEQ10" s="12"/>
      <c r="BER10" s="12"/>
      <c r="BES10" s="12"/>
      <c r="BET10" s="12"/>
      <c r="BEU10" s="12"/>
      <c r="BEV10" s="12"/>
      <c r="BEW10" s="12"/>
      <c r="BEX10" s="12"/>
      <c r="BEY10" s="12"/>
      <c r="BEZ10" s="12"/>
      <c r="BFA10" s="12"/>
      <c r="BFB10" s="12"/>
      <c r="BFC10" s="12"/>
      <c r="BFD10" s="12"/>
      <c r="BFE10" s="12"/>
      <c r="BFF10" s="12"/>
      <c r="BFG10" s="12"/>
      <c r="BFH10" s="12"/>
      <c r="BFI10" s="12"/>
      <c r="BFJ10" s="12"/>
      <c r="BFK10" s="12"/>
      <c r="BFL10" s="12"/>
      <c r="BFM10" s="12"/>
      <c r="BFN10" s="12"/>
      <c r="BFO10" s="12"/>
      <c r="BFP10" s="12"/>
      <c r="BFQ10" s="12"/>
      <c r="BFR10" s="12"/>
      <c r="BFS10" s="12"/>
      <c r="BFT10" s="12"/>
      <c r="BFU10" s="12"/>
      <c r="BFV10" s="12"/>
      <c r="BFW10" s="12"/>
      <c r="BFX10" s="12"/>
      <c r="BFY10" s="12"/>
      <c r="BFZ10" s="12"/>
      <c r="BGA10" s="12"/>
      <c r="BGB10" s="12"/>
      <c r="BGC10" s="12"/>
      <c r="BGD10" s="12"/>
      <c r="BGE10" s="12"/>
      <c r="BGF10" s="12"/>
      <c r="BGG10" s="12"/>
      <c r="BGH10" s="12"/>
      <c r="BGI10" s="12"/>
      <c r="BGJ10" s="12"/>
      <c r="BGK10" s="12"/>
      <c r="BGL10" s="12"/>
      <c r="BGM10" s="12"/>
      <c r="BGN10" s="12"/>
      <c r="BGO10" s="12"/>
      <c r="BGP10" s="12"/>
      <c r="BGQ10" s="12"/>
      <c r="BGR10" s="12"/>
      <c r="BGS10" s="12"/>
      <c r="BGT10" s="12"/>
      <c r="BGU10" s="12"/>
      <c r="BGV10" s="12"/>
      <c r="BGW10" s="12"/>
      <c r="BGX10" s="12"/>
      <c r="BGY10" s="12"/>
      <c r="BGZ10" s="12"/>
      <c r="BHA10" s="12"/>
      <c r="BHB10" s="12"/>
      <c r="BHC10" s="12"/>
      <c r="BHD10" s="12"/>
      <c r="BHE10" s="12"/>
      <c r="BHF10" s="12"/>
      <c r="BHG10" s="12"/>
      <c r="BHH10" s="12"/>
      <c r="BHI10" s="12"/>
      <c r="BHJ10" s="12"/>
      <c r="BHK10" s="12"/>
      <c r="BHL10" s="12"/>
      <c r="BHM10" s="12"/>
      <c r="BHN10" s="12"/>
      <c r="BHO10" s="12"/>
      <c r="BHP10" s="12"/>
      <c r="BHQ10" s="12"/>
      <c r="BHR10" s="12"/>
      <c r="BHS10" s="12"/>
      <c r="BHT10" s="12"/>
      <c r="BHU10" s="12"/>
      <c r="BHV10" s="12"/>
      <c r="BHW10" s="12"/>
      <c r="BHX10" s="12"/>
      <c r="BHY10" s="12"/>
      <c r="BHZ10" s="12"/>
      <c r="BIA10" s="12"/>
      <c r="BIB10" s="12"/>
      <c r="BIC10" s="12"/>
      <c r="BID10" s="12"/>
      <c r="BIE10" s="12"/>
      <c r="BIF10" s="12"/>
      <c r="BIG10" s="12"/>
      <c r="BIH10" s="12"/>
      <c r="BII10" s="12"/>
      <c r="BIJ10" s="12"/>
      <c r="BIK10" s="12"/>
      <c r="BIL10" s="12"/>
      <c r="BIM10" s="12"/>
      <c r="BIN10" s="12"/>
      <c r="BIO10" s="12"/>
      <c r="BIP10" s="12"/>
      <c r="BIQ10" s="12"/>
      <c r="BIR10" s="12"/>
      <c r="BIS10" s="12"/>
      <c r="BIT10" s="12"/>
      <c r="BIU10" s="12"/>
      <c r="BIV10" s="12"/>
      <c r="BIW10" s="12"/>
      <c r="BIX10" s="12"/>
      <c r="BIY10" s="12"/>
      <c r="BIZ10" s="12"/>
      <c r="BJA10" s="12"/>
      <c r="BJB10" s="12"/>
      <c r="BJC10" s="12"/>
      <c r="BJD10" s="12"/>
      <c r="BJE10" s="12"/>
      <c r="BJF10" s="12"/>
      <c r="BJG10" s="12"/>
      <c r="BJH10" s="12"/>
      <c r="BJI10" s="12"/>
      <c r="BJJ10" s="12"/>
      <c r="BJK10" s="12"/>
      <c r="BJL10" s="12"/>
      <c r="BJM10" s="12"/>
      <c r="BJN10" s="12"/>
      <c r="BJO10" s="12"/>
      <c r="BJP10" s="12"/>
      <c r="BJQ10" s="12"/>
      <c r="BJR10" s="12"/>
      <c r="BJS10" s="12"/>
      <c r="BJT10" s="12"/>
      <c r="BJU10" s="12"/>
      <c r="BJV10" s="12"/>
      <c r="BJW10" s="12"/>
      <c r="BJX10" s="12"/>
      <c r="BJY10" s="12"/>
      <c r="BJZ10" s="12"/>
      <c r="BKA10" s="12"/>
      <c r="BKB10" s="12"/>
      <c r="BKC10" s="12"/>
      <c r="BKD10" s="12"/>
      <c r="BKE10" s="12"/>
      <c r="BKF10" s="12"/>
      <c r="BKG10" s="12"/>
      <c r="BKH10" s="12"/>
      <c r="BKI10" s="12"/>
      <c r="BKJ10" s="12"/>
      <c r="BKK10" s="12"/>
      <c r="BKL10" s="12"/>
      <c r="BKM10" s="12"/>
      <c r="BKN10" s="12"/>
      <c r="BKO10" s="12"/>
      <c r="BKP10" s="12"/>
      <c r="BKQ10" s="12"/>
      <c r="BKR10" s="12"/>
      <c r="BKS10" s="12"/>
      <c r="BKT10" s="12"/>
      <c r="BKU10" s="12"/>
      <c r="BKV10" s="12"/>
      <c r="BKW10" s="12"/>
      <c r="BKX10" s="12"/>
      <c r="BKY10" s="12"/>
    </row>
    <row r="11" spans="1:1663" s="3" customFormat="1" ht="13.15" customHeight="1">
      <c r="A11" s="143"/>
      <c r="B11" s="4" t="s">
        <v>36</v>
      </c>
      <c r="C11" s="5">
        <v>7769.4014999999999</v>
      </c>
      <c r="D11" s="5">
        <v>11428.968893468609</v>
      </c>
      <c r="E11" s="5">
        <v>6167.5220932864286</v>
      </c>
      <c r="F11" s="5">
        <v>6126.0459470128826</v>
      </c>
      <c r="G11" s="5">
        <v>4745.3387328537401</v>
      </c>
      <c r="H11" s="5">
        <v>2354.36</v>
      </c>
      <c r="I11" s="5">
        <v>2884.89</v>
      </c>
      <c r="J11" s="5">
        <v>15619.74883656891</v>
      </c>
      <c r="K11" s="5">
        <v>2917.11</v>
      </c>
      <c r="L11" s="5">
        <v>3244.8651996405911</v>
      </c>
      <c r="M11" s="5">
        <v>5940.4</v>
      </c>
      <c r="N11" s="5">
        <v>8135.8399999999992</v>
      </c>
      <c r="O11" s="5">
        <v>5440.9</v>
      </c>
      <c r="P11" s="5">
        <v>5416.1737046315347</v>
      </c>
      <c r="Q11" s="5">
        <v>4133.0146453243469</v>
      </c>
      <c r="R11" s="5">
        <v>2742.6</v>
      </c>
      <c r="S11" s="5">
        <v>1828.6703639379959</v>
      </c>
      <c r="T11" s="5">
        <v>1452.6</v>
      </c>
      <c r="U11" s="5">
        <v>1529.71</v>
      </c>
      <c r="V11" s="5">
        <v>1335.57</v>
      </c>
      <c r="W11" s="5">
        <v>109.95</v>
      </c>
      <c r="X11" s="5">
        <v>49.08</v>
      </c>
      <c r="Y11" s="5">
        <v>103.67</v>
      </c>
      <c r="Z11" s="5">
        <v>142.38</v>
      </c>
      <c r="AA11" s="5">
        <v>51.15</v>
      </c>
      <c r="AB11" s="5">
        <v>119.35</v>
      </c>
      <c r="AC11" s="5">
        <v>432.67</v>
      </c>
      <c r="AD11" s="5">
        <v>51.15</v>
      </c>
      <c r="AE11" s="5">
        <v>98.56</v>
      </c>
      <c r="AF11" s="5">
        <v>102.33</v>
      </c>
      <c r="AG11" s="5">
        <v>102.33</v>
      </c>
      <c r="AH11" s="5">
        <v>153.06</v>
      </c>
      <c r="AI11" s="5">
        <v>25.59</v>
      </c>
      <c r="AJ11" s="4" t="s">
        <v>42</v>
      </c>
      <c r="AK11" s="5">
        <v>38.39</v>
      </c>
      <c r="AL11" s="11" t="s">
        <v>42</v>
      </c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  <c r="GE11" s="12"/>
      <c r="GF11" s="12"/>
      <c r="GG11" s="12"/>
      <c r="GH11" s="12"/>
      <c r="GI11" s="12"/>
      <c r="GJ11" s="12"/>
      <c r="GK11" s="12"/>
      <c r="GL11" s="12"/>
      <c r="GM11" s="12"/>
      <c r="GN11" s="12"/>
      <c r="GO11" s="12"/>
      <c r="GP11" s="12"/>
      <c r="GQ11" s="12"/>
      <c r="GR11" s="12"/>
      <c r="GS11" s="12"/>
      <c r="GT11" s="12"/>
      <c r="GU11" s="12"/>
      <c r="GV11" s="12"/>
      <c r="GW11" s="12"/>
      <c r="GX11" s="12"/>
      <c r="GY11" s="12"/>
      <c r="GZ11" s="12"/>
      <c r="HA11" s="12"/>
      <c r="HB11" s="12"/>
      <c r="HC11" s="12"/>
      <c r="HD11" s="12"/>
      <c r="HE11" s="12"/>
      <c r="HF11" s="12"/>
      <c r="HG11" s="12"/>
      <c r="HH11" s="12"/>
      <c r="HI11" s="12"/>
      <c r="HJ11" s="12"/>
      <c r="HK11" s="12"/>
      <c r="HL11" s="12"/>
      <c r="HM11" s="12"/>
      <c r="HN11" s="12"/>
      <c r="HO11" s="12"/>
      <c r="HP11" s="12"/>
      <c r="HQ11" s="12"/>
      <c r="HR11" s="12"/>
      <c r="HS11" s="12"/>
      <c r="HT11" s="12"/>
      <c r="HU11" s="12"/>
      <c r="HV11" s="12"/>
      <c r="HW11" s="12"/>
      <c r="HX11" s="12"/>
      <c r="HY11" s="12"/>
      <c r="HZ11" s="12"/>
      <c r="IA11" s="12"/>
      <c r="IB11" s="12"/>
      <c r="IC11" s="12"/>
      <c r="ID11" s="12"/>
      <c r="IE11" s="12"/>
      <c r="IF11" s="12"/>
      <c r="IG11" s="12"/>
      <c r="IH11" s="12"/>
      <c r="II11" s="12"/>
      <c r="IJ11" s="12"/>
      <c r="IK11" s="12"/>
      <c r="IL11" s="12"/>
      <c r="IM11" s="12"/>
      <c r="IN11" s="12"/>
      <c r="IO11" s="12"/>
      <c r="IP11" s="12"/>
      <c r="IQ11" s="12"/>
      <c r="IR11" s="12"/>
      <c r="IS11" s="12"/>
      <c r="IT11" s="12"/>
      <c r="IU11" s="12"/>
      <c r="IV11" s="12"/>
      <c r="IW11" s="12"/>
      <c r="IX11" s="12"/>
      <c r="IY11" s="12"/>
      <c r="IZ11" s="12"/>
      <c r="JA11" s="12"/>
      <c r="JB11" s="12"/>
      <c r="JC11" s="12"/>
      <c r="JD11" s="12"/>
      <c r="JE11" s="12"/>
      <c r="JF11" s="12"/>
      <c r="JG11" s="12"/>
      <c r="JH11" s="12"/>
      <c r="JI11" s="12"/>
      <c r="JJ11" s="12"/>
      <c r="JK11" s="12"/>
      <c r="JL11" s="12"/>
      <c r="JM11" s="12"/>
      <c r="JN11" s="12"/>
      <c r="JO11" s="12"/>
      <c r="JP11" s="12"/>
      <c r="JQ11" s="12"/>
      <c r="JR11" s="12"/>
      <c r="JS11" s="12"/>
      <c r="JT11" s="12"/>
      <c r="JU11" s="12"/>
      <c r="JV11" s="12"/>
      <c r="JW11" s="12"/>
      <c r="JX11" s="12"/>
      <c r="JY11" s="12"/>
      <c r="JZ11" s="12"/>
      <c r="KA11" s="12"/>
      <c r="KB11" s="12"/>
      <c r="KC11" s="12"/>
      <c r="KD11" s="12"/>
      <c r="KE11" s="12"/>
      <c r="KF11" s="12"/>
      <c r="KG11" s="12"/>
      <c r="KH11" s="12"/>
      <c r="KI11" s="12"/>
      <c r="KJ11" s="12"/>
      <c r="KK11" s="12"/>
      <c r="KL11" s="12"/>
      <c r="KM11" s="12"/>
      <c r="KN11" s="12"/>
      <c r="KO11" s="12"/>
      <c r="KP11" s="12"/>
      <c r="KQ11" s="12"/>
      <c r="KR11" s="12"/>
      <c r="KS11" s="12"/>
      <c r="KT11" s="12"/>
      <c r="KU11" s="12"/>
      <c r="KV11" s="12"/>
      <c r="KW11" s="12"/>
      <c r="KX11" s="12"/>
      <c r="KY11" s="12"/>
      <c r="KZ11" s="12"/>
      <c r="LA11" s="12"/>
      <c r="LB11" s="12"/>
      <c r="LC11" s="12"/>
      <c r="LD11" s="12"/>
      <c r="LE11" s="12"/>
      <c r="LF11" s="12"/>
      <c r="LG11" s="12"/>
      <c r="LH11" s="12"/>
      <c r="LI11" s="12"/>
      <c r="LJ11" s="12"/>
      <c r="LK11" s="12"/>
      <c r="LL11" s="12"/>
      <c r="LM11" s="12"/>
      <c r="LN11" s="12"/>
      <c r="LO11" s="12"/>
      <c r="LP11" s="12"/>
      <c r="LQ11" s="12"/>
      <c r="LR11" s="12"/>
      <c r="LS11" s="12"/>
      <c r="LT11" s="12"/>
      <c r="LU11" s="12"/>
      <c r="LV11" s="12"/>
      <c r="LW11" s="12"/>
      <c r="LX11" s="12"/>
      <c r="LY11" s="12"/>
      <c r="LZ11" s="12"/>
      <c r="MA11" s="12"/>
      <c r="MB11" s="12"/>
      <c r="MC11" s="12"/>
      <c r="MD11" s="12"/>
      <c r="ME11" s="12"/>
      <c r="MF11" s="12"/>
      <c r="MG11" s="12"/>
      <c r="MH11" s="12"/>
      <c r="MI11" s="12"/>
      <c r="MJ11" s="12"/>
      <c r="MK11" s="12"/>
      <c r="ML11" s="12"/>
      <c r="MM11" s="12"/>
      <c r="MN11" s="12"/>
      <c r="MO11" s="12"/>
      <c r="MP11" s="12"/>
      <c r="MQ11" s="12"/>
      <c r="MR11" s="12"/>
      <c r="MS11" s="12"/>
      <c r="MT11" s="12"/>
      <c r="MU11" s="12"/>
      <c r="MV11" s="12"/>
      <c r="MW11" s="12"/>
      <c r="MX11" s="12"/>
      <c r="MY11" s="12"/>
      <c r="MZ11" s="12"/>
      <c r="NA11" s="12"/>
      <c r="NB11" s="12"/>
      <c r="NC11" s="12"/>
      <c r="ND11" s="12"/>
      <c r="NE11" s="12"/>
      <c r="NF11" s="12"/>
      <c r="NG11" s="12"/>
      <c r="NH11" s="12"/>
      <c r="NI11" s="12"/>
      <c r="NJ11" s="12"/>
      <c r="NK11" s="12"/>
      <c r="NL11" s="12"/>
      <c r="NM11" s="12"/>
      <c r="NN11" s="12"/>
      <c r="NO11" s="12"/>
      <c r="NP11" s="12"/>
      <c r="NQ11" s="12"/>
      <c r="NR11" s="12"/>
      <c r="NS11" s="12"/>
      <c r="NT11" s="12"/>
      <c r="NU11" s="12"/>
      <c r="NV11" s="12"/>
      <c r="NW11" s="12"/>
      <c r="NX11" s="12"/>
      <c r="NY11" s="12"/>
      <c r="NZ11" s="12"/>
      <c r="OA11" s="12"/>
      <c r="OB11" s="12"/>
      <c r="OC11" s="12"/>
      <c r="OD11" s="12"/>
      <c r="OE11" s="12"/>
      <c r="OF11" s="12"/>
      <c r="OG11" s="12"/>
      <c r="OH11" s="12"/>
      <c r="OI11" s="12"/>
      <c r="OJ11" s="12"/>
      <c r="OK11" s="12"/>
      <c r="OL11" s="12"/>
      <c r="OM11" s="12"/>
      <c r="ON11" s="12"/>
      <c r="OO11" s="12"/>
      <c r="OP11" s="12"/>
      <c r="OQ11" s="12"/>
      <c r="OR11" s="12"/>
      <c r="OS11" s="12"/>
      <c r="OT11" s="12"/>
      <c r="OU11" s="12"/>
      <c r="OV11" s="12"/>
      <c r="OW11" s="12"/>
      <c r="OX11" s="12"/>
      <c r="OY11" s="12"/>
      <c r="OZ11" s="12"/>
      <c r="PA11" s="12"/>
      <c r="PB11" s="12"/>
      <c r="PC11" s="12"/>
      <c r="PD11" s="12"/>
      <c r="PE11" s="12"/>
      <c r="PF11" s="12"/>
      <c r="PG11" s="12"/>
      <c r="PH11" s="12"/>
      <c r="PI11" s="12"/>
      <c r="PJ11" s="12"/>
      <c r="PK11" s="12"/>
      <c r="PL11" s="12"/>
      <c r="PM11" s="12"/>
      <c r="PN11" s="12"/>
      <c r="PO11" s="12"/>
      <c r="PP11" s="12"/>
      <c r="PQ11" s="12"/>
      <c r="PR11" s="12"/>
      <c r="PS11" s="12"/>
      <c r="PT11" s="12"/>
      <c r="PU11" s="12"/>
      <c r="PV11" s="12"/>
      <c r="PW11" s="12"/>
      <c r="PX11" s="12"/>
      <c r="PY11" s="12"/>
      <c r="PZ11" s="12"/>
      <c r="QA11" s="12"/>
      <c r="QB11" s="12"/>
      <c r="QC11" s="12"/>
      <c r="QD11" s="12"/>
      <c r="QE11" s="12"/>
      <c r="QF11" s="12"/>
      <c r="QG11" s="12"/>
      <c r="QH11" s="12"/>
      <c r="QI11" s="12"/>
      <c r="QJ11" s="12"/>
      <c r="QK11" s="12"/>
      <c r="QL11" s="12"/>
      <c r="QM11" s="12"/>
      <c r="QN11" s="12"/>
      <c r="QO11" s="12"/>
      <c r="QP11" s="12"/>
      <c r="QQ11" s="12"/>
      <c r="QR11" s="12"/>
      <c r="QS11" s="12"/>
      <c r="QT11" s="12"/>
      <c r="QU11" s="12"/>
      <c r="QV11" s="12"/>
      <c r="QW11" s="12"/>
      <c r="QX11" s="12"/>
      <c r="QY11" s="12"/>
      <c r="QZ11" s="12"/>
      <c r="RA11" s="12"/>
      <c r="RB11" s="12"/>
      <c r="RC11" s="12"/>
      <c r="RD11" s="12"/>
      <c r="RE11" s="12"/>
      <c r="RF11" s="12"/>
      <c r="RG11" s="12"/>
      <c r="RH11" s="12"/>
      <c r="RI11" s="12"/>
      <c r="RJ11" s="12"/>
      <c r="RK11" s="12"/>
      <c r="RL11" s="12"/>
      <c r="RM11" s="12"/>
      <c r="RN11" s="12"/>
      <c r="RO11" s="12"/>
      <c r="RP11" s="12"/>
      <c r="RQ11" s="12"/>
      <c r="RR11" s="12"/>
      <c r="RS11" s="12"/>
      <c r="RT11" s="12"/>
      <c r="RU11" s="12"/>
      <c r="RV11" s="12"/>
      <c r="RW11" s="12"/>
      <c r="RX11" s="12"/>
      <c r="RY11" s="12"/>
      <c r="RZ11" s="12"/>
      <c r="SA11" s="12"/>
      <c r="SB11" s="12"/>
      <c r="SC11" s="12"/>
      <c r="SD11" s="12"/>
      <c r="SE11" s="12"/>
      <c r="SF11" s="12"/>
      <c r="SG11" s="12"/>
      <c r="SH11" s="12"/>
      <c r="SI11" s="12"/>
      <c r="SJ11" s="12"/>
      <c r="SK11" s="12"/>
      <c r="SL11" s="12"/>
      <c r="SM11" s="12"/>
      <c r="SN11" s="12"/>
      <c r="SO11" s="12"/>
      <c r="SP11" s="12"/>
      <c r="SQ11" s="12"/>
      <c r="SR11" s="12"/>
      <c r="SS11" s="12"/>
      <c r="ST11" s="12"/>
      <c r="SU11" s="12"/>
      <c r="SV11" s="12"/>
      <c r="SW11" s="12"/>
      <c r="SX11" s="12"/>
      <c r="SY11" s="12"/>
      <c r="SZ11" s="12"/>
      <c r="TA11" s="12"/>
      <c r="TB11" s="12"/>
      <c r="TC11" s="12"/>
      <c r="TD11" s="12"/>
      <c r="TE11" s="12"/>
      <c r="TF11" s="12"/>
      <c r="TG11" s="12"/>
      <c r="TH11" s="12"/>
      <c r="TI11" s="12"/>
      <c r="TJ11" s="12"/>
      <c r="TK11" s="12"/>
      <c r="TL11" s="12"/>
      <c r="TM11" s="12"/>
      <c r="TN11" s="12"/>
      <c r="TO11" s="12"/>
      <c r="TP11" s="12"/>
      <c r="TQ11" s="12"/>
      <c r="TR11" s="12"/>
      <c r="TS11" s="12"/>
      <c r="TT11" s="12"/>
      <c r="TU11" s="12"/>
      <c r="TV11" s="12"/>
      <c r="TW11" s="12"/>
      <c r="TX11" s="12"/>
      <c r="TY11" s="12"/>
      <c r="TZ11" s="12"/>
      <c r="UA11" s="12"/>
      <c r="UB11" s="12"/>
      <c r="UC11" s="12"/>
      <c r="UD11" s="12"/>
      <c r="UE11" s="12"/>
      <c r="UF11" s="12"/>
      <c r="UG11" s="12"/>
      <c r="UH11" s="12"/>
      <c r="UI11" s="12"/>
      <c r="UJ11" s="12"/>
      <c r="UK11" s="12"/>
      <c r="UL11" s="12"/>
      <c r="UM11" s="12"/>
      <c r="UN11" s="12"/>
      <c r="UO11" s="12"/>
      <c r="UP11" s="12"/>
      <c r="UQ11" s="12"/>
      <c r="UR11" s="12"/>
      <c r="US11" s="12"/>
      <c r="UT11" s="12"/>
      <c r="UU11" s="12"/>
      <c r="UV11" s="12"/>
      <c r="UW11" s="12"/>
      <c r="UX11" s="12"/>
      <c r="UY11" s="12"/>
      <c r="UZ11" s="12"/>
      <c r="VA11" s="12"/>
      <c r="VB11" s="12"/>
      <c r="VC11" s="12"/>
      <c r="VD11" s="12"/>
      <c r="VE11" s="12"/>
      <c r="VF11" s="12"/>
      <c r="VG11" s="12"/>
      <c r="VH11" s="12"/>
      <c r="VI11" s="12"/>
      <c r="VJ11" s="12"/>
      <c r="VK11" s="12"/>
      <c r="VL11" s="12"/>
      <c r="VM11" s="12"/>
      <c r="VN11" s="12"/>
      <c r="VO11" s="12"/>
      <c r="VP11" s="12"/>
      <c r="VQ11" s="12"/>
      <c r="VR11" s="12"/>
      <c r="VS11" s="12"/>
      <c r="VT11" s="12"/>
      <c r="VU11" s="12"/>
      <c r="VV11" s="12"/>
      <c r="VW11" s="12"/>
      <c r="VX11" s="12"/>
      <c r="VY11" s="12"/>
      <c r="VZ11" s="12"/>
      <c r="WA11" s="12"/>
      <c r="WB11" s="12"/>
      <c r="WC11" s="12"/>
      <c r="WD11" s="12"/>
      <c r="WE11" s="12"/>
      <c r="WF11" s="12"/>
      <c r="WG11" s="12"/>
      <c r="WH11" s="12"/>
      <c r="WI11" s="12"/>
      <c r="WJ11" s="12"/>
      <c r="WK11" s="12"/>
      <c r="WL11" s="12"/>
      <c r="WM11" s="12"/>
      <c r="WN11" s="12"/>
      <c r="WO11" s="12"/>
      <c r="WP11" s="12"/>
      <c r="WQ11" s="12"/>
      <c r="WR11" s="12"/>
      <c r="WS11" s="12"/>
      <c r="WT11" s="12"/>
      <c r="WU11" s="12"/>
      <c r="WV11" s="12"/>
      <c r="WW11" s="12"/>
      <c r="WX11" s="12"/>
      <c r="WY11" s="12"/>
      <c r="WZ11" s="12"/>
      <c r="XA11" s="12"/>
      <c r="XB11" s="12"/>
      <c r="XC11" s="12"/>
      <c r="XD11" s="12"/>
      <c r="XE11" s="12"/>
      <c r="XF11" s="12"/>
      <c r="XG11" s="12"/>
      <c r="XH11" s="12"/>
      <c r="XI11" s="12"/>
      <c r="XJ11" s="12"/>
      <c r="XK11" s="12"/>
      <c r="XL11" s="12"/>
      <c r="XM11" s="12"/>
      <c r="XN11" s="12"/>
      <c r="XO11" s="12"/>
      <c r="XP11" s="12"/>
      <c r="XQ11" s="12"/>
      <c r="XR11" s="12"/>
      <c r="XS11" s="12"/>
      <c r="XT11" s="12"/>
      <c r="XU11" s="12"/>
      <c r="XV11" s="12"/>
      <c r="XW11" s="12"/>
      <c r="XX11" s="12"/>
      <c r="XY11" s="12"/>
      <c r="XZ11" s="12"/>
      <c r="YA11" s="12"/>
      <c r="YB11" s="12"/>
      <c r="YC11" s="12"/>
      <c r="YD11" s="12"/>
      <c r="YE11" s="12"/>
      <c r="YF11" s="12"/>
      <c r="YG11" s="12"/>
      <c r="YH11" s="12"/>
      <c r="YI11" s="12"/>
      <c r="YJ11" s="12"/>
      <c r="YK11" s="12"/>
      <c r="YL11" s="12"/>
      <c r="YM11" s="12"/>
      <c r="YN11" s="12"/>
      <c r="YO11" s="12"/>
      <c r="YP11" s="12"/>
      <c r="YQ11" s="12"/>
      <c r="YR11" s="12"/>
      <c r="YS11" s="12"/>
      <c r="YT11" s="12"/>
      <c r="YU11" s="12"/>
      <c r="YV11" s="12"/>
      <c r="YW11" s="12"/>
      <c r="YX11" s="12"/>
      <c r="YY11" s="12"/>
      <c r="YZ11" s="12"/>
      <c r="ZA11" s="12"/>
      <c r="ZB11" s="12"/>
      <c r="ZC11" s="12"/>
      <c r="ZD11" s="12"/>
      <c r="ZE11" s="12"/>
      <c r="ZF11" s="12"/>
      <c r="ZG11" s="12"/>
      <c r="ZH11" s="12"/>
      <c r="ZI11" s="12"/>
      <c r="ZJ11" s="12"/>
      <c r="ZK11" s="12"/>
      <c r="ZL11" s="12"/>
      <c r="ZM11" s="12"/>
      <c r="ZN11" s="12"/>
      <c r="ZO11" s="12"/>
      <c r="ZP11" s="12"/>
      <c r="ZQ11" s="12"/>
      <c r="ZR11" s="12"/>
      <c r="ZS11" s="12"/>
      <c r="ZT11" s="12"/>
      <c r="ZU11" s="12"/>
      <c r="ZV11" s="12"/>
      <c r="ZW11" s="12"/>
      <c r="ZX11" s="12"/>
      <c r="ZY11" s="12"/>
      <c r="ZZ11" s="12"/>
      <c r="AAA11" s="12"/>
      <c r="AAB11" s="12"/>
      <c r="AAC11" s="12"/>
      <c r="AAD11" s="12"/>
      <c r="AAE11" s="12"/>
      <c r="AAF11" s="12"/>
      <c r="AAG11" s="12"/>
      <c r="AAH11" s="12"/>
      <c r="AAI11" s="12"/>
      <c r="AAJ11" s="12"/>
      <c r="AAK11" s="12"/>
      <c r="AAL11" s="12"/>
      <c r="AAM11" s="12"/>
      <c r="AAN11" s="12"/>
      <c r="AAO11" s="12"/>
      <c r="AAP11" s="12"/>
      <c r="AAQ11" s="12"/>
      <c r="AAR11" s="12"/>
      <c r="AAS11" s="12"/>
      <c r="AAT11" s="12"/>
      <c r="AAU11" s="12"/>
      <c r="AAV11" s="12"/>
      <c r="AAW11" s="12"/>
      <c r="AAX11" s="12"/>
      <c r="AAY11" s="12"/>
      <c r="AAZ11" s="12"/>
      <c r="ABA11" s="12"/>
      <c r="ABB11" s="12"/>
      <c r="ABC11" s="12"/>
      <c r="ABD11" s="12"/>
      <c r="ABE11" s="12"/>
      <c r="ABF11" s="12"/>
      <c r="ABG11" s="12"/>
      <c r="ABH11" s="12"/>
      <c r="ABI11" s="12"/>
      <c r="ABJ11" s="12"/>
      <c r="ABK11" s="12"/>
      <c r="ABL11" s="12"/>
      <c r="ABM11" s="12"/>
      <c r="ABN11" s="12"/>
      <c r="ABO11" s="12"/>
      <c r="ABP11" s="12"/>
      <c r="ABQ11" s="12"/>
      <c r="ABR11" s="12"/>
      <c r="ABS11" s="12"/>
      <c r="ABT11" s="12"/>
      <c r="ABU11" s="12"/>
      <c r="ABV11" s="12"/>
      <c r="ABW11" s="12"/>
      <c r="ABX11" s="12"/>
      <c r="ABY11" s="12"/>
      <c r="ABZ11" s="12"/>
      <c r="ACA11" s="12"/>
      <c r="ACB11" s="12"/>
      <c r="ACC11" s="12"/>
      <c r="ACD11" s="12"/>
      <c r="ACE11" s="12"/>
      <c r="ACF11" s="12"/>
      <c r="ACG11" s="12"/>
      <c r="ACH11" s="12"/>
      <c r="ACI11" s="12"/>
      <c r="ACJ11" s="12"/>
      <c r="ACK11" s="12"/>
      <c r="ACL11" s="12"/>
      <c r="ACM11" s="12"/>
      <c r="ACN11" s="12"/>
      <c r="ACO11" s="12"/>
      <c r="ACP11" s="12"/>
      <c r="ACQ11" s="12"/>
      <c r="ACR11" s="12"/>
      <c r="ACS11" s="12"/>
      <c r="ACT11" s="12"/>
      <c r="ACU11" s="12"/>
      <c r="ACV11" s="12"/>
      <c r="ACW11" s="12"/>
      <c r="ACX11" s="12"/>
      <c r="ACY11" s="12"/>
      <c r="ACZ11" s="12"/>
      <c r="ADA11" s="12"/>
      <c r="ADB11" s="12"/>
      <c r="ADC11" s="12"/>
      <c r="ADD11" s="12"/>
      <c r="ADE11" s="12"/>
      <c r="ADF11" s="12"/>
      <c r="ADG11" s="12"/>
      <c r="ADH11" s="12"/>
      <c r="ADI11" s="12"/>
      <c r="ADJ11" s="12"/>
      <c r="ADK11" s="12"/>
      <c r="ADL11" s="12"/>
      <c r="ADM11" s="12"/>
      <c r="ADN11" s="12"/>
      <c r="ADO11" s="12"/>
      <c r="ADP11" s="12"/>
      <c r="ADQ11" s="12"/>
      <c r="ADR11" s="12"/>
      <c r="ADS11" s="12"/>
      <c r="ADT11" s="12"/>
      <c r="ADU11" s="12"/>
      <c r="ADV11" s="12"/>
      <c r="ADW11" s="12"/>
      <c r="ADX11" s="12"/>
      <c r="ADY11" s="12"/>
      <c r="ADZ11" s="12"/>
      <c r="AEA11" s="12"/>
      <c r="AEB11" s="12"/>
      <c r="AEC11" s="12"/>
      <c r="AED11" s="12"/>
      <c r="AEE11" s="12"/>
      <c r="AEF11" s="12"/>
      <c r="AEG11" s="12"/>
      <c r="AEH11" s="12"/>
      <c r="AEI11" s="12"/>
      <c r="AEJ11" s="12"/>
      <c r="AEK11" s="12"/>
      <c r="AEL11" s="12"/>
      <c r="AEM11" s="12"/>
      <c r="AEN11" s="12"/>
      <c r="AEO11" s="12"/>
      <c r="AEP11" s="12"/>
      <c r="AEQ11" s="12"/>
      <c r="AER11" s="12"/>
      <c r="AES11" s="12"/>
      <c r="AET11" s="12"/>
      <c r="AEU11" s="12"/>
      <c r="AEV11" s="12"/>
      <c r="AEW11" s="12"/>
      <c r="AEX11" s="12"/>
      <c r="AEY11" s="12"/>
      <c r="AEZ11" s="12"/>
      <c r="AFA11" s="12"/>
      <c r="AFB11" s="12"/>
      <c r="AFC11" s="12"/>
      <c r="AFD11" s="12"/>
      <c r="AFE11" s="12"/>
      <c r="AFF11" s="12"/>
      <c r="AFG11" s="12"/>
      <c r="AFH11" s="12"/>
      <c r="AFI11" s="12"/>
      <c r="AFJ11" s="12"/>
      <c r="AFK11" s="12"/>
      <c r="AFL11" s="12"/>
      <c r="AFM11" s="12"/>
      <c r="AFN11" s="12"/>
      <c r="AFO11" s="12"/>
      <c r="AFP11" s="12"/>
      <c r="AFQ11" s="12"/>
      <c r="AFR11" s="12"/>
      <c r="AFS11" s="12"/>
      <c r="AFT11" s="12"/>
      <c r="AFU11" s="12"/>
      <c r="AFV11" s="12"/>
      <c r="AFW11" s="12"/>
      <c r="AFX11" s="12"/>
      <c r="AFY11" s="12"/>
      <c r="AFZ11" s="12"/>
      <c r="AGA11" s="12"/>
      <c r="AGB11" s="12"/>
      <c r="AGC11" s="12"/>
      <c r="AGD11" s="12"/>
      <c r="AGE11" s="12"/>
      <c r="AGF11" s="12"/>
      <c r="AGG11" s="12"/>
      <c r="AGH11" s="12"/>
      <c r="AGI11" s="12"/>
      <c r="AGJ11" s="12"/>
      <c r="AGK11" s="12"/>
      <c r="AGL11" s="12"/>
      <c r="AGM11" s="12"/>
      <c r="AGN11" s="12"/>
      <c r="AGO11" s="12"/>
      <c r="AGP11" s="12"/>
      <c r="AGQ11" s="12"/>
      <c r="AGR11" s="12"/>
      <c r="AGS11" s="12"/>
      <c r="AGT11" s="12"/>
      <c r="AGU11" s="12"/>
      <c r="AGV11" s="12"/>
      <c r="AGW11" s="12"/>
      <c r="AGX11" s="12"/>
      <c r="AGY11" s="12"/>
      <c r="AGZ11" s="12"/>
      <c r="AHA11" s="12"/>
      <c r="AHB11" s="12"/>
      <c r="AHC11" s="12"/>
      <c r="AHD11" s="12"/>
      <c r="AHE11" s="12"/>
      <c r="AHF11" s="12"/>
      <c r="AHG11" s="12"/>
      <c r="AHH11" s="12"/>
      <c r="AHI11" s="12"/>
      <c r="AHJ11" s="12"/>
      <c r="AHK11" s="12"/>
      <c r="AHL11" s="12"/>
      <c r="AHM11" s="12"/>
      <c r="AHN11" s="12"/>
      <c r="AHO11" s="12"/>
      <c r="AHP11" s="12"/>
      <c r="AHQ11" s="12"/>
      <c r="AHR11" s="12"/>
      <c r="AHS11" s="12"/>
      <c r="AHT11" s="12"/>
      <c r="AHU11" s="12"/>
      <c r="AHV11" s="12"/>
      <c r="AHW11" s="12"/>
      <c r="AHX11" s="12"/>
      <c r="AHY11" s="12"/>
      <c r="AHZ11" s="12"/>
      <c r="AIA11" s="12"/>
      <c r="AIB11" s="12"/>
      <c r="AIC11" s="12"/>
      <c r="AID11" s="12"/>
      <c r="AIE11" s="12"/>
      <c r="AIF11" s="12"/>
      <c r="AIG11" s="12"/>
      <c r="AIH11" s="12"/>
      <c r="AII11" s="12"/>
      <c r="AIJ11" s="12"/>
      <c r="AIK11" s="12"/>
      <c r="AIL11" s="12"/>
      <c r="AIM11" s="12"/>
      <c r="AIN11" s="12"/>
      <c r="AIO11" s="12"/>
      <c r="AIP11" s="12"/>
      <c r="AIQ11" s="12"/>
      <c r="AIR11" s="12"/>
      <c r="AIS11" s="12"/>
      <c r="AIT11" s="12"/>
      <c r="AIU11" s="12"/>
      <c r="AIV11" s="12"/>
      <c r="AIW11" s="12"/>
      <c r="AIX11" s="12"/>
      <c r="AIY11" s="12"/>
      <c r="AIZ11" s="12"/>
      <c r="AJA11" s="12"/>
      <c r="AJB11" s="12"/>
      <c r="AJC11" s="12"/>
      <c r="AJD11" s="12"/>
      <c r="AJE11" s="12"/>
      <c r="AJF11" s="12"/>
      <c r="AJG11" s="12"/>
      <c r="AJH11" s="12"/>
      <c r="AJI11" s="12"/>
      <c r="AJJ11" s="12"/>
      <c r="AJK11" s="12"/>
      <c r="AJL11" s="12"/>
      <c r="AJM11" s="12"/>
      <c r="AJN11" s="12"/>
      <c r="AJO11" s="12"/>
      <c r="AJP11" s="12"/>
      <c r="AJQ11" s="12"/>
      <c r="AJR11" s="12"/>
      <c r="AJS11" s="12"/>
      <c r="AJT11" s="12"/>
      <c r="AJU11" s="12"/>
      <c r="AJV11" s="12"/>
      <c r="AJW11" s="12"/>
      <c r="AJX11" s="12"/>
      <c r="AJY11" s="12"/>
      <c r="AJZ11" s="12"/>
      <c r="AKA11" s="12"/>
      <c r="AKB11" s="12"/>
      <c r="AKC11" s="12"/>
      <c r="AKD11" s="12"/>
      <c r="AKE11" s="12"/>
      <c r="AKF11" s="12"/>
      <c r="AKG11" s="12"/>
      <c r="AKH11" s="12"/>
      <c r="AKI11" s="12"/>
      <c r="AKJ11" s="12"/>
      <c r="AKK11" s="12"/>
      <c r="AKL11" s="12"/>
      <c r="AKM11" s="12"/>
      <c r="AKN11" s="12"/>
      <c r="AKO11" s="12"/>
      <c r="AKP11" s="12"/>
      <c r="AKQ11" s="12"/>
      <c r="AKR11" s="12"/>
      <c r="AKS11" s="12"/>
      <c r="AKT11" s="12"/>
      <c r="AKU11" s="12"/>
      <c r="AKV11" s="12"/>
      <c r="AKW11" s="12"/>
      <c r="AKX11" s="12"/>
      <c r="AKY11" s="12"/>
      <c r="AKZ11" s="12"/>
      <c r="ALA11" s="12"/>
      <c r="ALB11" s="12"/>
      <c r="ALC11" s="12"/>
      <c r="ALD11" s="12"/>
      <c r="ALE11" s="12"/>
      <c r="ALF11" s="12"/>
      <c r="ALG11" s="12"/>
      <c r="ALH11" s="12"/>
      <c r="ALI11" s="12"/>
      <c r="ALJ11" s="12"/>
      <c r="ALK11" s="12"/>
      <c r="ALL11" s="12"/>
      <c r="ALM11" s="12"/>
      <c r="ALN11" s="12"/>
      <c r="ALO11" s="12"/>
      <c r="ALP11" s="12"/>
      <c r="ALQ11" s="12"/>
      <c r="ALR11" s="12"/>
      <c r="ALS11" s="12"/>
      <c r="ALT11" s="12"/>
      <c r="ALU11" s="12"/>
      <c r="ALV11" s="12"/>
      <c r="ALW11" s="12"/>
      <c r="ALX11" s="12"/>
      <c r="ALY11" s="12"/>
      <c r="ALZ11" s="12"/>
      <c r="AMA11" s="12"/>
      <c r="AMB11" s="12"/>
      <c r="AMC11" s="12"/>
      <c r="AMD11" s="12"/>
      <c r="AME11" s="12"/>
      <c r="AMF11" s="12"/>
      <c r="AMG11" s="12"/>
      <c r="AMH11" s="12"/>
      <c r="AMI11" s="12"/>
      <c r="AMJ11" s="12"/>
      <c r="AMK11" s="12"/>
      <c r="AML11" s="12"/>
      <c r="AMM11" s="12"/>
      <c r="AMN11" s="12"/>
      <c r="AMO11" s="12"/>
      <c r="AMP11" s="12"/>
      <c r="AMQ11" s="12"/>
      <c r="AMR11" s="12"/>
      <c r="AMS11" s="12"/>
      <c r="AMT11" s="12"/>
      <c r="AMU11" s="12"/>
      <c r="AMV11" s="12"/>
      <c r="AMW11" s="12"/>
      <c r="AMX11" s="12"/>
      <c r="AMY11" s="12"/>
      <c r="AMZ11" s="12"/>
      <c r="ANA11" s="12"/>
      <c r="ANB11" s="12"/>
      <c r="ANC11" s="12"/>
      <c r="AND11" s="12"/>
      <c r="ANE11" s="12"/>
      <c r="ANF11" s="12"/>
      <c r="ANG11" s="12"/>
      <c r="ANH11" s="12"/>
      <c r="ANI11" s="12"/>
      <c r="ANJ11" s="12"/>
      <c r="ANK11" s="12"/>
      <c r="ANL11" s="12"/>
      <c r="ANM11" s="12"/>
      <c r="ANN11" s="12"/>
      <c r="ANO11" s="12"/>
      <c r="ANP11" s="12"/>
      <c r="ANQ11" s="12"/>
      <c r="ANR11" s="12"/>
      <c r="ANS11" s="12"/>
      <c r="ANT11" s="12"/>
      <c r="ANU11" s="12"/>
      <c r="ANV11" s="12"/>
      <c r="ANW11" s="12"/>
      <c r="ANX11" s="12"/>
      <c r="ANY11" s="12"/>
      <c r="ANZ11" s="12"/>
      <c r="AOA11" s="12"/>
      <c r="AOB11" s="12"/>
      <c r="AOC11" s="12"/>
      <c r="AOD11" s="12"/>
      <c r="AOE11" s="12"/>
      <c r="AOF11" s="12"/>
      <c r="AOG11" s="12"/>
      <c r="AOH11" s="12"/>
      <c r="AOI11" s="12"/>
      <c r="AOJ11" s="12"/>
      <c r="AOK11" s="12"/>
      <c r="AOL11" s="12"/>
      <c r="AOM11" s="12"/>
      <c r="AON11" s="12"/>
      <c r="AOO11" s="12"/>
      <c r="AOP11" s="12"/>
      <c r="AOQ11" s="12"/>
      <c r="AOR11" s="12"/>
      <c r="AOS11" s="12"/>
      <c r="AOT11" s="12"/>
      <c r="AOU11" s="12"/>
      <c r="AOV11" s="12"/>
      <c r="AOW11" s="12"/>
      <c r="AOX11" s="12"/>
      <c r="AOY11" s="12"/>
      <c r="AOZ11" s="12"/>
      <c r="APA11" s="12"/>
      <c r="APB11" s="12"/>
      <c r="APC11" s="12"/>
      <c r="APD11" s="12"/>
      <c r="APE11" s="12"/>
      <c r="APF11" s="12"/>
      <c r="APG11" s="12"/>
      <c r="APH11" s="12"/>
      <c r="API11" s="12"/>
      <c r="APJ11" s="12"/>
      <c r="APK11" s="12"/>
      <c r="APL11" s="12"/>
      <c r="APM11" s="12"/>
      <c r="APN11" s="12"/>
      <c r="APO11" s="12"/>
      <c r="APP11" s="12"/>
      <c r="APQ11" s="12"/>
      <c r="APR11" s="12"/>
      <c r="APS11" s="12"/>
      <c r="APT11" s="12"/>
      <c r="APU11" s="12"/>
      <c r="APV11" s="12"/>
      <c r="APW11" s="12"/>
      <c r="APX11" s="12"/>
      <c r="APY11" s="12"/>
      <c r="APZ11" s="12"/>
      <c r="AQA11" s="12"/>
      <c r="AQB11" s="12"/>
      <c r="AQC11" s="12"/>
      <c r="AQD11" s="12"/>
      <c r="AQE11" s="12"/>
      <c r="AQF11" s="12"/>
      <c r="AQG11" s="12"/>
      <c r="AQH11" s="12"/>
      <c r="AQI11" s="12"/>
      <c r="AQJ11" s="12"/>
      <c r="AQK11" s="12"/>
      <c r="AQL11" s="12"/>
      <c r="AQM11" s="12"/>
      <c r="AQN11" s="12"/>
      <c r="AQO11" s="12"/>
      <c r="AQP11" s="12"/>
      <c r="AQQ11" s="12"/>
      <c r="AQR11" s="12"/>
      <c r="AQS11" s="12"/>
      <c r="AQT11" s="12"/>
      <c r="AQU11" s="12"/>
      <c r="AQV11" s="12"/>
      <c r="AQW11" s="12"/>
      <c r="AQX11" s="12"/>
      <c r="AQY11" s="12"/>
      <c r="AQZ11" s="12"/>
      <c r="ARA11" s="12"/>
      <c r="ARB11" s="12"/>
      <c r="ARC11" s="12"/>
      <c r="ARD11" s="12"/>
      <c r="ARE11" s="12"/>
      <c r="ARF11" s="12"/>
      <c r="ARG11" s="12"/>
      <c r="ARH11" s="12"/>
      <c r="ARI11" s="12"/>
      <c r="ARJ11" s="12"/>
      <c r="ARK11" s="12"/>
      <c r="ARL11" s="12"/>
      <c r="ARM11" s="12"/>
      <c r="ARN11" s="12"/>
      <c r="ARO11" s="12"/>
      <c r="ARP11" s="12"/>
      <c r="ARQ11" s="12"/>
      <c r="ARR11" s="12"/>
      <c r="ARS11" s="12"/>
      <c r="ART11" s="12"/>
      <c r="ARU11" s="12"/>
      <c r="ARV11" s="12"/>
      <c r="ARW11" s="12"/>
      <c r="ARX11" s="12"/>
      <c r="ARY11" s="12"/>
      <c r="ARZ11" s="12"/>
      <c r="ASA11" s="12"/>
      <c r="ASB11" s="12"/>
      <c r="ASC11" s="12"/>
      <c r="ASD11" s="12"/>
      <c r="ASE11" s="12"/>
      <c r="ASF11" s="12"/>
      <c r="ASG11" s="12"/>
      <c r="ASH11" s="12"/>
      <c r="ASI11" s="12"/>
      <c r="ASJ11" s="12"/>
      <c r="ASK11" s="12"/>
      <c r="ASL11" s="12"/>
      <c r="ASM11" s="12"/>
      <c r="ASN11" s="12"/>
      <c r="ASO11" s="12"/>
      <c r="ASP11" s="12"/>
      <c r="ASQ11" s="12"/>
      <c r="ASR11" s="12"/>
      <c r="ASS11" s="12"/>
      <c r="AST11" s="12"/>
      <c r="ASU11" s="12"/>
      <c r="ASV11" s="12"/>
      <c r="ASW11" s="12"/>
      <c r="ASX11" s="12"/>
      <c r="ASY11" s="12"/>
      <c r="ASZ11" s="12"/>
      <c r="ATA11" s="12"/>
      <c r="ATB11" s="12"/>
      <c r="ATC11" s="12"/>
      <c r="ATD11" s="12"/>
      <c r="ATE11" s="12"/>
      <c r="ATF11" s="12"/>
      <c r="ATG11" s="12"/>
      <c r="ATH11" s="12"/>
      <c r="ATI11" s="12"/>
      <c r="ATJ11" s="12"/>
      <c r="ATK11" s="12"/>
      <c r="ATL11" s="12"/>
      <c r="ATM11" s="12"/>
      <c r="ATN11" s="12"/>
      <c r="ATO11" s="12"/>
      <c r="ATP11" s="12"/>
      <c r="ATQ11" s="12"/>
      <c r="ATR11" s="12"/>
      <c r="ATS11" s="12"/>
      <c r="ATT11" s="12"/>
      <c r="ATU11" s="12"/>
      <c r="ATV11" s="12"/>
      <c r="ATW11" s="12"/>
      <c r="ATX11" s="12"/>
      <c r="ATY11" s="12"/>
      <c r="ATZ11" s="12"/>
      <c r="AUA11" s="12"/>
      <c r="AUB11" s="12"/>
      <c r="AUC11" s="12"/>
      <c r="AUD11" s="12"/>
      <c r="AUE11" s="12"/>
      <c r="AUF11" s="12"/>
      <c r="AUG11" s="12"/>
      <c r="AUH11" s="12"/>
      <c r="AUI11" s="12"/>
      <c r="AUJ11" s="12"/>
      <c r="AUK11" s="12"/>
      <c r="AUL11" s="12"/>
      <c r="AUM11" s="12"/>
      <c r="AUN11" s="12"/>
      <c r="AUO11" s="12"/>
      <c r="AUP11" s="12"/>
      <c r="AUQ11" s="12"/>
      <c r="AUR11" s="12"/>
      <c r="AUS11" s="12"/>
      <c r="AUT11" s="12"/>
      <c r="AUU11" s="12"/>
      <c r="AUV11" s="12"/>
      <c r="AUW11" s="12"/>
      <c r="AUX11" s="12"/>
      <c r="AUY11" s="12"/>
      <c r="AUZ11" s="12"/>
      <c r="AVA11" s="12"/>
      <c r="AVB11" s="12"/>
      <c r="AVC11" s="12"/>
      <c r="AVD11" s="12"/>
      <c r="AVE11" s="12"/>
      <c r="AVF11" s="12"/>
      <c r="AVG11" s="12"/>
      <c r="AVH11" s="12"/>
      <c r="AVI11" s="12"/>
      <c r="AVJ11" s="12"/>
      <c r="AVK11" s="12"/>
      <c r="AVL11" s="12"/>
      <c r="AVM11" s="12"/>
      <c r="AVN11" s="12"/>
      <c r="AVO11" s="12"/>
      <c r="AVP11" s="12"/>
      <c r="AVQ11" s="12"/>
      <c r="AVR11" s="12"/>
      <c r="AVS11" s="12"/>
      <c r="AVT11" s="12"/>
      <c r="AVU11" s="12"/>
      <c r="AVV11" s="12"/>
      <c r="AVW11" s="12"/>
      <c r="AVX11" s="12"/>
      <c r="AVY11" s="12"/>
      <c r="AVZ11" s="12"/>
      <c r="AWA11" s="12"/>
      <c r="AWB11" s="12"/>
      <c r="AWC11" s="12"/>
      <c r="AWD11" s="12"/>
      <c r="AWE11" s="12"/>
      <c r="AWF11" s="12"/>
      <c r="AWG11" s="12"/>
      <c r="AWH11" s="12"/>
      <c r="AWI11" s="12"/>
      <c r="AWJ11" s="12"/>
      <c r="AWK11" s="12"/>
      <c r="AWL11" s="12"/>
      <c r="AWM11" s="12"/>
      <c r="AWN11" s="12"/>
      <c r="AWO11" s="12"/>
      <c r="AWP11" s="12"/>
      <c r="AWQ11" s="12"/>
      <c r="AWR11" s="12"/>
      <c r="AWS11" s="12"/>
      <c r="AWT11" s="12"/>
      <c r="AWU11" s="12"/>
      <c r="AWV11" s="12"/>
      <c r="AWW11" s="12"/>
      <c r="AWX11" s="12"/>
      <c r="AWY11" s="12"/>
      <c r="AWZ11" s="12"/>
      <c r="AXA11" s="12"/>
      <c r="AXB11" s="12"/>
      <c r="AXC11" s="12"/>
      <c r="AXD11" s="12"/>
      <c r="AXE11" s="12"/>
      <c r="AXF11" s="12"/>
      <c r="AXG11" s="12"/>
      <c r="AXH11" s="12"/>
      <c r="AXI11" s="12"/>
      <c r="AXJ11" s="12"/>
      <c r="AXK11" s="12"/>
      <c r="AXL11" s="12"/>
      <c r="AXM11" s="12"/>
      <c r="AXN11" s="12"/>
      <c r="AXO11" s="12"/>
      <c r="AXP11" s="12"/>
      <c r="AXQ11" s="12"/>
      <c r="AXR11" s="12"/>
      <c r="AXS11" s="12"/>
      <c r="AXT11" s="12"/>
      <c r="AXU11" s="12"/>
      <c r="AXV11" s="12"/>
      <c r="AXW11" s="12"/>
      <c r="AXX11" s="12"/>
      <c r="AXY11" s="12"/>
      <c r="AXZ11" s="12"/>
      <c r="AYA11" s="12"/>
      <c r="AYB11" s="12"/>
      <c r="AYC11" s="12"/>
      <c r="AYD11" s="12"/>
      <c r="AYE11" s="12"/>
      <c r="AYF11" s="12"/>
      <c r="AYG11" s="12"/>
      <c r="AYH11" s="12"/>
      <c r="AYI11" s="12"/>
      <c r="AYJ11" s="12"/>
      <c r="AYK11" s="12"/>
      <c r="AYL11" s="12"/>
      <c r="AYM11" s="12"/>
      <c r="AYN11" s="12"/>
      <c r="AYO11" s="12"/>
      <c r="AYP11" s="12"/>
      <c r="AYQ11" s="12"/>
      <c r="AYR11" s="12"/>
      <c r="AYS11" s="12"/>
      <c r="AYT11" s="12"/>
      <c r="AYU11" s="12"/>
      <c r="AYV11" s="12"/>
      <c r="AYW11" s="12"/>
      <c r="AYX11" s="12"/>
      <c r="AYY11" s="12"/>
      <c r="AYZ11" s="12"/>
      <c r="AZA11" s="12"/>
      <c r="AZB11" s="12"/>
      <c r="AZC11" s="12"/>
      <c r="AZD11" s="12"/>
      <c r="AZE11" s="12"/>
      <c r="AZF11" s="12"/>
      <c r="AZG11" s="12"/>
      <c r="AZH11" s="12"/>
      <c r="AZI11" s="12"/>
      <c r="AZJ11" s="12"/>
      <c r="AZK11" s="12"/>
      <c r="AZL11" s="12"/>
      <c r="AZM11" s="12"/>
      <c r="AZN11" s="12"/>
      <c r="AZO11" s="12"/>
      <c r="AZP11" s="12"/>
      <c r="AZQ11" s="12"/>
      <c r="AZR11" s="12"/>
      <c r="AZS11" s="12"/>
      <c r="AZT11" s="12"/>
      <c r="AZU11" s="12"/>
      <c r="AZV11" s="12"/>
      <c r="AZW11" s="12"/>
      <c r="AZX11" s="12"/>
      <c r="AZY11" s="12"/>
      <c r="AZZ11" s="12"/>
      <c r="BAA11" s="12"/>
      <c r="BAB11" s="12"/>
      <c r="BAC11" s="12"/>
      <c r="BAD11" s="12"/>
      <c r="BAE11" s="12"/>
      <c r="BAF11" s="12"/>
      <c r="BAG11" s="12"/>
      <c r="BAH11" s="12"/>
      <c r="BAI11" s="12"/>
      <c r="BAJ11" s="12"/>
      <c r="BAK11" s="12"/>
      <c r="BAL11" s="12"/>
      <c r="BAM11" s="12"/>
      <c r="BAN11" s="12"/>
      <c r="BAO11" s="12"/>
      <c r="BAP11" s="12"/>
      <c r="BAQ11" s="12"/>
      <c r="BAR11" s="12"/>
      <c r="BAS11" s="12"/>
      <c r="BAT11" s="12"/>
      <c r="BAU11" s="12"/>
      <c r="BAV11" s="12"/>
      <c r="BAW11" s="12"/>
      <c r="BAX11" s="12"/>
      <c r="BAY11" s="12"/>
      <c r="BAZ11" s="12"/>
      <c r="BBA11" s="12"/>
      <c r="BBB11" s="12"/>
      <c r="BBC11" s="12"/>
      <c r="BBD11" s="12"/>
      <c r="BBE11" s="12"/>
      <c r="BBF11" s="12"/>
      <c r="BBG11" s="12"/>
      <c r="BBH11" s="12"/>
      <c r="BBI11" s="12"/>
      <c r="BBJ11" s="12"/>
      <c r="BBK11" s="12"/>
      <c r="BBL11" s="12"/>
      <c r="BBM11" s="12"/>
      <c r="BBN11" s="12"/>
      <c r="BBO11" s="12"/>
      <c r="BBP11" s="12"/>
      <c r="BBQ11" s="12"/>
      <c r="BBR11" s="12"/>
      <c r="BBS11" s="12"/>
      <c r="BBT11" s="12"/>
      <c r="BBU11" s="12"/>
      <c r="BBV11" s="12"/>
      <c r="BBW11" s="12"/>
      <c r="BBX11" s="12"/>
      <c r="BBY11" s="12"/>
      <c r="BBZ11" s="12"/>
      <c r="BCA11" s="12"/>
      <c r="BCB11" s="12"/>
      <c r="BCC11" s="12"/>
      <c r="BCD11" s="12"/>
      <c r="BCE11" s="12"/>
      <c r="BCF11" s="12"/>
      <c r="BCG11" s="12"/>
      <c r="BCH11" s="12"/>
      <c r="BCI11" s="12"/>
      <c r="BCJ11" s="12"/>
      <c r="BCK11" s="12"/>
      <c r="BCL11" s="12"/>
      <c r="BCM11" s="12"/>
      <c r="BCN11" s="12"/>
      <c r="BCO11" s="12"/>
      <c r="BCP11" s="12"/>
      <c r="BCQ11" s="12"/>
      <c r="BCR11" s="12"/>
      <c r="BCS11" s="12"/>
      <c r="BCT11" s="12"/>
      <c r="BCU11" s="12"/>
      <c r="BCV11" s="12"/>
      <c r="BCW11" s="12"/>
      <c r="BCX11" s="12"/>
      <c r="BCY11" s="12"/>
      <c r="BCZ11" s="12"/>
      <c r="BDA11" s="12"/>
      <c r="BDB11" s="12"/>
      <c r="BDC11" s="12"/>
      <c r="BDD11" s="12"/>
      <c r="BDE11" s="12"/>
      <c r="BDF11" s="12"/>
      <c r="BDG11" s="12"/>
      <c r="BDH11" s="12"/>
      <c r="BDI11" s="12"/>
      <c r="BDJ11" s="12"/>
      <c r="BDK11" s="12"/>
      <c r="BDL11" s="12"/>
      <c r="BDM11" s="12"/>
      <c r="BDN11" s="12"/>
      <c r="BDO11" s="12"/>
      <c r="BDP11" s="12"/>
      <c r="BDQ11" s="12"/>
      <c r="BDR11" s="12"/>
      <c r="BDS11" s="12"/>
      <c r="BDT11" s="12"/>
      <c r="BDU11" s="12"/>
      <c r="BDV11" s="12"/>
      <c r="BDW11" s="12"/>
      <c r="BDX11" s="12"/>
      <c r="BDY11" s="12"/>
      <c r="BDZ11" s="12"/>
      <c r="BEA11" s="12"/>
      <c r="BEB11" s="12"/>
      <c r="BEC11" s="12"/>
      <c r="BED11" s="12"/>
      <c r="BEE11" s="12"/>
      <c r="BEF11" s="12"/>
      <c r="BEG11" s="12"/>
      <c r="BEH11" s="12"/>
      <c r="BEI11" s="12"/>
      <c r="BEJ11" s="12"/>
      <c r="BEK11" s="12"/>
      <c r="BEL11" s="12"/>
      <c r="BEM11" s="12"/>
      <c r="BEN11" s="12"/>
      <c r="BEO11" s="12"/>
      <c r="BEP11" s="12"/>
      <c r="BEQ11" s="12"/>
      <c r="BER11" s="12"/>
      <c r="BES11" s="12"/>
      <c r="BET11" s="12"/>
      <c r="BEU11" s="12"/>
      <c r="BEV11" s="12"/>
      <c r="BEW11" s="12"/>
      <c r="BEX11" s="12"/>
      <c r="BEY11" s="12"/>
      <c r="BEZ11" s="12"/>
      <c r="BFA11" s="12"/>
      <c r="BFB11" s="12"/>
      <c r="BFC11" s="12"/>
      <c r="BFD11" s="12"/>
      <c r="BFE11" s="12"/>
      <c r="BFF11" s="12"/>
      <c r="BFG11" s="12"/>
      <c r="BFH11" s="12"/>
      <c r="BFI11" s="12"/>
      <c r="BFJ11" s="12"/>
      <c r="BFK11" s="12"/>
      <c r="BFL11" s="12"/>
      <c r="BFM11" s="12"/>
      <c r="BFN11" s="12"/>
      <c r="BFO11" s="12"/>
      <c r="BFP11" s="12"/>
      <c r="BFQ11" s="12"/>
      <c r="BFR11" s="12"/>
      <c r="BFS11" s="12"/>
      <c r="BFT11" s="12"/>
      <c r="BFU11" s="12"/>
      <c r="BFV11" s="12"/>
      <c r="BFW11" s="12"/>
      <c r="BFX11" s="12"/>
      <c r="BFY11" s="12"/>
      <c r="BFZ11" s="12"/>
      <c r="BGA11" s="12"/>
      <c r="BGB11" s="12"/>
      <c r="BGC11" s="12"/>
      <c r="BGD11" s="12"/>
      <c r="BGE11" s="12"/>
      <c r="BGF11" s="12"/>
      <c r="BGG11" s="12"/>
      <c r="BGH11" s="12"/>
      <c r="BGI11" s="12"/>
      <c r="BGJ11" s="12"/>
      <c r="BGK11" s="12"/>
      <c r="BGL11" s="12"/>
      <c r="BGM11" s="12"/>
      <c r="BGN11" s="12"/>
      <c r="BGO11" s="12"/>
      <c r="BGP11" s="12"/>
      <c r="BGQ11" s="12"/>
      <c r="BGR11" s="12"/>
      <c r="BGS11" s="12"/>
      <c r="BGT11" s="12"/>
      <c r="BGU11" s="12"/>
      <c r="BGV11" s="12"/>
      <c r="BGW11" s="12"/>
      <c r="BGX11" s="12"/>
      <c r="BGY11" s="12"/>
      <c r="BGZ11" s="12"/>
      <c r="BHA11" s="12"/>
      <c r="BHB11" s="12"/>
      <c r="BHC11" s="12"/>
      <c r="BHD11" s="12"/>
      <c r="BHE11" s="12"/>
      <c r="BHF11" s="12"/>
      <c r="BHG11" s="12"/>
      <c r="BHH11" s="12"/>
      <c r="BHI11" s="12"/>
      <c r="BHJ11" s="12"/>
      <c r="BHK11" s="12"/>
      <c r="BHL11" s="12"/>
      <c r="BHM11" s="12"/>
      <c r="BHN11" s="12"/>
      <c r="BHO11" s="12"/>
      <c r="BHP11" s="12"/>
      <c r="BHQ11" s="12"/>
      <c r="BHR11" s="12"/>
      <c r="BHS11" s="12"/>
      <c r="BHT11" s="12"/>
      <c r="BHU11" s="12"/>
      <c r="BHV11" s="12"/>
      <c r="BHW11" s="12"/>
      <c r="BHX11" s="12"/>
      <c r="BHY11" s="12"/>
      <c r="BHZ11" s="12"/>
      <c r="BIA11" s="12"/>
      <c r="BIB11" s="12"/>
      <c r="BIC11" s="12"/>
      <c r="BID11" s="12"/>
      <c r="BIE11" s="12"/>
      <c r="BIF11" s="12"/>
      <c r="BIG11" s="12"/>
      <c r="BIH11" s="12"/>
      <c r="BII11" s="12"/>
      <c r="BIJ11" s="12"/>
      <c r="BIK11" s="12"/>
      <c r="BIL11" s="12"/>
      <c r="BIM11" s="12"/>
      <c r="BIN11" s="12"/>
      <c r="BIO11" s="12"/>
      <c r="BIP11" s="12"/>
      <c r="BIQ11" s="12"/>
      <c r="BIR11" s="12"/>
      <c r="BIS11" s="12"/>
      <c r="BIT11" s="12"/>
      <c r="BIU11" s="12"/>
      <c r="BIV11" s="12"/>
      <c r="BIW11" s="12"/>
      <c r="BIX11" s="12"/>
      <c r="BIY11" s="12"/>
      <c r="BIZ11" s="12"/>
      <c r="BJA11" s="12"/>
      <c r="BJB11" s="12"/>
      <c r="BJC11" s="12"/>
      <c r="BJD11" s="12"/>
      <c r="BJE11" s="12"/>
      <c r="BJF11" s="12"/>
      <c r="BJG11" s="12"/>
      <c r="BJH11" s="12"/>
      <c r="BJI11" s="12"/>
      <c r="BJJ11" s="12"/>
      <c r="BJK11" s="12"/>
      <c r="BJL11" s="12"/>
      <c r="BJM11" s="12"/>
      <c r="BJN11" s="12"/>
      <c r="BJO11" s="12"/>
      <c r="BJP11" s="12"/>
      <c r="BJQ11" s="12"/>
      <c r="BJR11" s="12"/>
      <c r="BJS11" s="12"/>
      <c r="BJT11" s="12"/>
      <c r="BJU11" s="12"/>
      <c r="BJV11" s="12"/>
      <c r="BJW11" s="12"/>
      <c r="BJX11" s="12"/>
      <c r="BJY11" s="12"/>
      <c r="BJZ11" s="12"/>
      <c r="BKA11" s="12"/>
      <c r="BKB11" s="12"/>
      <c r="BKC11" s="12"/>
      <c r="BKD11" s="12"/>
      <c r="BKE11" s="12"/>
      <c r="BKF11" s="12"/>
      <c r="BKG11" s="12"/>
      <c r="BKH11" s="12"/>
      <c r="BKI11" s="12"/>
      <c r="BKJ11" s="12"/>
      <c r="BKK11" s="12"/>
      <c r="BKL11" s="12"/>
      <c r="BKM11" s="12"/>
      <c r="BKN11" s="12"/>
      <c r="BKO11" s="12"/>
      <c r="BKP11" s="12"/>
      <c r="BKQ11" s="12"/>
      <c r="BKR11" s="12"/>
      <c r="BKS11" s="12"/>
      <c r="BKT11" s="12"/>
      <c r="BKU11" s="12"/>
      <c r="BKV11" s="12"/>
      <c r="BKW11" s="12"/>
      <c r="BKX11" s="12"/>
      <c r="BKY11" s="12"/>
    </row>
    <row r="12" spans="1:1663" s="3" customFormat="1" ht="13.15" customHeight="1">
      <c r="A12" s="143"/>
      <c r="B12" s="2" t="s">
        <v>43</v>
      </c>
      <c r="C12" s="6">
        <v>7769.4014999999999</v>
      </c>
      <c r="D12" s="6">
        <v>11428.968893468609</v>
      </c>
      <c r="E12" s="6">
        <v>6167.5220932864286</v>
      </c>
      <c r="F12" s="6">
        <v>6126.0459470128826</v>
      </c>
      <c r="G12" s="6">
        <v>4745.3387328537401</v>
      </c>
      <c r="H12" s="6">
        <v>2354.36</v>
      </c>
      <c r="I12" s="6">
        <v>2884.89</v>
      </c>
      <c r="J12" s="6">
        <v>15619.74883656891</v>
      </c>
      <c r="K12" s="6">
        <v>2917.11</v>
      </c>
      <c r="L12" s="6">
        <v>3244.8651996405911</v>
      </c>
      <c r="M12" s="6">
        <v>5940.4</v>
      </c>
      <c r="N12" s="6">
        <v>8135.8399999999992</v>
      </c>
      <c r="O12" s="6">
        <v>5440.9</v>
      </c>
      <c r="P12" s="6">
        <v>5416.1737046315347</v>
      </c>
      <c r="Q12" s="6">
        <v>4133.0146453243469</v>
      </c>
      <c r="R12" s="6">
        <v>2742.6</v>
      </c>
      <c r="S12" s="6">
        <v>1828.6703639379959</v>
      </c>
      <c r="T12" s="6">
        <v>1452.6</v>
      </c>
      <c r="U12" s="6">
        <v>1529.71</v>
      </c>
      <c r="V12" s="6">
        <v>1335.57</v>
      </c>
      <c r="W12" s="6">
        <v>109.95</v>
      </c>
      <c r="X12" s="6">
        <v>49.08</v>
      </c>
      <c r="Y12" s="6">
        <v>103.67</v>
      </c>
      <c r="Z12" s="6">
        <v>142.38</v>
      </c>
      <c r="AA12" s="6">
        <v>51.15</v>
      </c>
      <c r="AB12" s="6">
        <v>119.35</v>
      </c>
      <c r="AC12" s="6">
        <v>432.67</v>
      </c>
      <c r="AD12" s="6">
        <v>51.15</v>
      </c>
      <c r="AE12" s="6">
        <v>98.56</v>
      </c>
      <c r="AF12" s="6">
        <v>102.33</v>
      </c>
      <c r="AG12" s="6">
        <v>102.33</v>
      </c>
      <c r="AH12" s="6">
        <v>153.06</v>
      </c>
      <c r="AI12" s="6">
        <v>25.59</v>
      </c>
      <c r="AJ12" s="2" t="s">
        <v>42</v>
      </c>
      <c r="AK12" s="6">
        <v>38.39</v>
      </c>
      <c r="AL12" s="9" t="s">
        <v>42</v>
      </c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  <c r="GX12" s="12"/>
      <c r="GY12" s="12"/>
      <c r="GZ12" s="12"/>
      <c r="HA12" s="12"/>
      <c r="HB12" s="12"/>
      <c r="HC12" s="12"/>
      <c r="HD12" s="12"/>
      <c r="HE12" s="12"/>
      <c r="HF12" s="12"/>
      <c r="HG12" s="12"/>
      <c r="HH12" s="12"/>
      <c r="HI12" s="12"/>
      <c r="HJ12" s="12"/>
      <c r="HK12" s="12"/>
      <c r="HL12" s="12"/>
      <c r="HM12" s="12"/>
      <c r="HN12" s="12"/>
      <c r="HO12" s="12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  <c r="IG12" s="12"/>
      <c r="IH12" s="12"/>
      <c r="II12" s="12"/>
      <c r="IJ12" s="12"/>
      <c r="IK12" s="12"/>
      <c r="IL12" s="12"/>
      <c r="IM12" s="12"/>
      <c r="IN12" s="12"/>
      <c r="IO12" s="12"/>
      <c r="IP12" s="12"/>
      <c r="IQ12" s="12"/>
      <c r="IR12" s="12"/>
      <c r="IS12" s="12"/>
      <c r="IT12" s="12"/>
      <c r="IU12" s="12"/>
      <c r="IV12" s="12"/>
      <c r="IW12" s="12"/>
      <c r="IX12" s="12"/>
      <c r="IY12" s="12"/>
      <c r="IZ12" s="12"/>
      <c r="JA12" s="12"/>
      <c r="JB12" s="12"/>
      <c r="JC12" s="12"/>
      <c r="JD12" s="12"/>
      <c r="JE12" s="12"/>
      <c r="JF12" s="12"/>
      <c r="JG12" s="12"/>
      <c r="JH12" s="12"/>
      <c r="JI12" s="12"/>
      <c r="JJ12" s="12"/>
      <c r="JK12" s="12"/>
      <c r="JL12" s="12"/>
      <c r="JM12" s="12"/>
      <c r="JN12" s="12"/>
      <c r="JO12" s="12"/>
      <c r="JP12" s="12"/>
      <c r="JQ12" s="12"/>
      <c r="JR12" s="12"/>
      <c r="JS12" s="12"/>
      <c r="JT12" s="12"/>
      <c r="JU12" s="12"/>
      <c r="JV12" s="12"/>
      <c r="JW12" s="12"/>
      <c r="JX12" s="12"/>
      <c r="JY12" s="12"/>
      <c r="JZ12" s="12"/>
      <c r="KA12" s="12"/>
      <c r="KB12" s="12"/>
      <c r="KC12" s="12"/>
      <c r="KD12" s="12"/>
      <c r="KE12" s="12"/>
      <c r="KF12" s="12"/>
      <c r="KG12" s="12"/>
      <c r="KH12" s="12"/>
      <c r="KI12" s="12"/>
      <c r="KJ12" s="12"/>
      <c r="KK12" s="12"/>
      <c r="KL12" s="12"/>
      <c r="KM12" s="12"/>
      <c r="KN12" s="12"/>
      <c r="KO12" s="12"/>
      <c r="KP12" s="12"/>
      <c r="KQ12" s="12"/>
      <c r="KR12" s="12"/>
      <c r="KS12" s="12"/>
      <c r="KT12" s="12"/>
      <c r="KU12" s="12"/>
      <c r="KV12" s="12"/>
      <c r="KW12" s="12"/>
      <c r="KX12" s="12"/>
      <c r="KY12" s="12"/>
      <c r="KZ12" s="12"/>
      <c r="LA12" s="12"/>
      <c r="LB12" s="12"/>
      <c r="LC12" s="12"/>
      <c r="LD12" s="12"/>
      <c r="LE12" s="12"/>
      <c r="LF12" s="12"/>
      <c r="LG12" s="12"/>
      <c r="LH12" s="12"/>
      <c r="LI12" s="12"/>
      <c r="LJ12" s="12"/>
      <c r="LK12" s="12"/>
      <c r="LL12" s="12"/>
      <c r="LM12" s="12"/>
      <c r="LN12" s="12"/>
      <c r="LO12" s="12"/>
      <c r="LP12" s="12"/>
      <c r="LQ12" s="12"/>
      <c r="LR12" s="12"/>
      <c r="LS12" s="12"/>
      <c r="LT12" s="12"/>
      <c r="LU12" s="12"/>
      <c r="LV12" s="12"/>
      <c r="LW12" s="12"/>
      <c r="LX12" s="12"/>
      <c r="LY12" s="12"/>
      <c r="LZ12" s="12"/>
      <c r="MA12" s="12"/>
      <c r="MB12" s="12"/>
      <c r="MC12" s="12"/>
      <c r="MD12" s="12"/>
      <c r="ME12" s="12"/>
      <c r="MF12" s="12"/>
      <c r="MG12" s="12"/>
      <c r="MH12" s="12"/>
      <c r="MI12" s="12"/>
      <c r="MJ12" s="12"/>
      <c r="MK12" s="12"/>
      <c r="ML12" s="12"/>
      <c r="MM12" s="12"/>
      <c r="MN12" s="12"/>
      <c r="MO12" s="12"/>
      <c r="MP12" s="12"/>
      <c r="MQ12" s="12"/>
      <c r="MR12" s="12"/>
      <c r="MS12" s="12"/>
      <c r="MT12" s="12"/>
      <c r="MU12" s="12"/>
      <c r="MV12" s="12"/>
      <c r="MW12" s="12"/>
      <c r="MX12" s="12"/>
      <c r="MY12" s="12"/>
      <c r="MZ12" s="12"/>
      <c r="NA12" s="12"/>
      <c r="NB12" s="12"/>
      <c r="NC12" s="12"/>
      <c r="ND12" s="12"/>
      <c r="NE12" s="12"/>
      <c r="NF12" s="12"/>
      <c r="NG12" s="12"/>
      <c r="NH12" s="12"/>
      <c r="NI12" s="12"/>
      <c r="NJ12" s="12"/>
      <c r="NK12" s="12"/>
      <c r="NL12" s="12"/>
      <c r="NM12" s="12"/>
      <c r="NN12" s="12"/>
      <c r="NO12" s="12"/>
      <c r="NP12" s="12"/>
      <c r="NQ12" s="12"/>
      <c r="NR12" s="12"/>
      <c r="NS12" s="12"/>
      <c r="NT12" s="12"/>
      <c r="NU12" s="12"/>
      <c r="NV12" s="12"/>
      <c r="NW12" s="12"/>
      <c r="NX12" s="12"/>
      <c r="NY12" s="12"/>
      <c r="NZ12" s="12"/>
      <c r="OA12" s="12"/>
      <c r="OB12" s="12"/>
      <c r="OC12" s="12"/>
      <c r="OD12" s="12"/>
      <c r="OE12" s="12"/>
      <c r="OF12" s="12"/>
      <c r="OG12" s="12"/>
      <c r="OH12" s="12"/>
      <c r="OI12" s="12"/>
      <c r="OJ12" s="12"/>
      <c r="OK12" s="12"/>
      <c r="OL12" s="12"/>
      <c r="OM12" s="12"/>
      <c r="ON12" s="12"/>
      <c r="OO12" s="12"/>
      <c r="OP12" s="12"/>
      <c r="OQ12" s="12"/>
      <c r="OR12" s="12"/>
      <c r="OS12" s="12"/>
      <c r="OT12" s="12"/>
      <c r="OU12" s="12"/>
      <c r="OV12" s="12"/>
      <c r="OW12" s="12"/>
      <c r="OX12" s="12"/>
      <c r="OY12" s="12"/>
      <c r="OZ12" s="12"/>
      <c r="PA12" s="12"/>
      <c r="PB12" s="12"/>
      <c r="PC12" s="12"/>
      <c r="PD12" s="12"/>
      <c r="PE12" s="12"/>
      <c r="PF12" s="12"/>
      <c r="PG12" s="12"/>
      <c r="PH12" s="12"/>
      <c r="PI12" s="12"/>
      <c r="PJ12" s="12"/>
      <c r="PK12" s="12"/>
      <c r="PL12" s="12"/>
      <c r="PM12" s="12"/>
      <c r="PN12" s="12"/>
      <c r="PO12" s="12"/>
      <c r="PP12" s="12"/>
      <c r="PQ12" s="12"/>
      <c r="PR12" s="12"/>
      <c r="PS12" s="12"/>
      <c r="PT12" s="12"/>
      <c r="PU12" s="12"/>
      <c r="PV12" s="12"/>
      <c r="PW12" s="12"/>
      <c r="PX12" s="12"/>
      <c r="PY12" s="12"/>
      <c r="PZ12" s="12"/>
      <c r="QA12" s="12"/>
      <c r="QB12" s="12"/>
      <c r="QC12" s="12"/>
      <c r="QD12" s="12"/>
      <c r="QE12" s="12"/>
      <c r="QF12" s="12"/>
      <c r="QG12" s="12"/>
      <c r="QH12" s="12"/>
      <c r="QI12" s="12"/>
      <c r="QJ12" s="12"/>
      <c r="QK12" s="12"/>
      <c r="QL12" s="12"/>
      <c r="QM12" s="12"/>
      <c r="QN12" s="12"/>
      <c r="QO12" s="12"/>
      <c r="QP12" s="12"/>
      <c r="QQ12" s="12"/>
      <c r="QR12" s="12"/>
      <c r="QS12" s="12"/>
      <c r="QT12" s="12"/>
      <c r="QU12" s="12"/>
      <c r="QV12" s="12"/>
      <c r="QW12" s="12"/>
      <c r="QX12" s="12"/>
      <c r="QY12" s="12"/>
      <c r="QZ12" s="12"/>
      <c r="RA12" s="12"/>
      <c r="RB12" s="12"/>
      <c r="RC12" s="12"/>
      <c r="RD12" s="12"/>
      <c r="RE12" s="12"/>
      <c r="RF12" s="12"/>
      <c r="RG12" s="12"/>
      <c r="RH12" s="12"/>
      <c r="RI12" s="12"/>
      <c r="RJ12" s="12"/>
      <c r="RK12" s="12"/>
      <c r="RL12" s="12"/>
      <c r="RM12" s="12"/>
      <c r="RN12" s="12"/>
      <c r="RO12" s="12"/>
      <c r="RP12" s="12"/>
      <c r="RQ12" s="12"/>
      <c r="RR12" s="12"/>
      <c r="RS12" s="12"/>
      <c r="RT12" s="12"/>
      <c r="RU12" s="12"/>
      <c r="RV12" s="12"/>
      <c r="RW12" s="12"/>
      <c r="RX12" s="12"/>
      <c r="RY12" s="12"/>
      <c r="RZ12" s="12"/>
      <c r="SA12" s="12"/>
      <c r="SB12" s="12"/>
      <c r="SC12" s="12"/>
      <c r="SD12" s="12"/>
      <c r="SE12" s="12"/>
      <c r="SF12" s="12"/>
      <c r="SG12" s="12"/>
      <c r="SH12" s="12"/>
      <c r="SI12" s="12"/>
      <c r="SJ12" s="12"/>
      <c r="SK12" s="12"/>
      <c r="SL12" s="12"/>
      <c r="SM12" s="12"/>
      <c r="SN12" s="12"/>
      <c r="SO12" s="12"/>
      <c r="SP12" s="12"/>
      <c r="SQ12" s="12"/>
      <c r="SR12" s="12"/>
      <c r="SS12" s="12"/>
      <c r="ST12" s="12"/>
      <c r="SU12" s="12"/>
      <c r="SV12" s="12"/>
      <c r="SW12" s="12"/>
      <c r="SX12" s="12"/>
      <c r="SY12" s="12"/>
      <c r="SZ12" s="12"/>
      <c r="TA12" s="12"/>
      <c r="TB12" s="12"/>
      <c r="TC12" s="12"/>
      <c r="TD12" s="12"/>
      <c r="TE12" s="12"/>
      <c r="TF12" s="12"/>
      <c r="TG12" s="12"/>
      <c r="TH12" s="12"/>
      <c r="TI12" s="12"/>
      <c r="TJ12" s="12"/>
      <c r="TK12" s="12"/>
      <c r="TL12" s="12"/>
      <c r="TM12" s="12"/>
      <c r="TN12" s="12"/>
      <c r="TO12" s="12"/>
      <c r="TP12" s="12"/>
      <c r="TQ12" s="12"/>
      <c r="TR12" s="12"/>
      <c r="TS12" s="12"/>
      <c r="TT12" s="12"/>
      <c r="TU12" s="12"/>
      <c r="TV12" s="12"/>
      <c r="TW12" s="12"/>
      <c r="TX12" s="12"/>
      <c r="TY12" s="12"/>
      <c r="TZ12" s="12"/>
      <c r="UA12" s="12"/>
      <c r="UB12" s="12"/>
      <c r="UC12" s="12"/>
      <c r="UD12" s="12"/>
      <c r="UE12" s="12"/>
      <c r="UF12" s="12"/>
      <c r="UG12" s="12"/>
      <c r="UH12" s="12"/>
      <c r="UI12" s="12"/>
      <c r="UJ12" s="12"/>
      <c r="UK12" s="12"/>
      <c r="UL12" s="12"/>
      <c r="UM12" s="12"/>
      <c r="UN12" s="12"/>
      <c r="UO12" s="12"/>
      <c r="UP12" s="12"/>
      <c r="UQ12" s="12"/>
      <c r="UR12" s="12"/>
      <c r="US12" s="12"/>
      <c r="UT12" s="12"/>
      <c r="UU12" s="12"/>
      <c r="UV12" s="12"/>
      <c r="UW12" s="12"/>
      <c r="UX12" s="12"/>
      <c r="UY12" s="12"/>
      <c r="UZ12" s="12"/>
      <c r="VA12" s="12"/>
      <c r="VB12" s="12"/>
      <c r="VC12" s="12"/>
      <c r="VD12" s="12"/>
      <c r="VE12" s="12"/>
      <c r="VF12" s="12"/>
      <c r="VG12" s="12"/>
      <c r="VH12" s="12"/>
      <c r="VI12" s="12"/>
      <c r="VJ12" s="12"/>
      <c r="VK12" s="12"/>
      <c r="VL12" s="12"/>
      <c r="VM12" s="12"/>
      <c r="VN12" s="12"/>
      <c r="VO12" s="12"/>
      <c r="VP12" s="12"/>
      <c r="VQ12" s="12"/>
      <c r="VR12" s="12"/>
      <c r="VS12" s="12"/>
      <c r="VT12" s="12"/>
      <c r="VU12" s="12"/>
      <c r="VV12" s="12"/>
      <c r="VW12" s="12"/>
      <c r="VX12" s="12"/>
      <c r="VY12" s="12"/>
      <c r="VZ12" s="12"/>
      <c r="WA12" s="12"/>
      <c r="WB12" s="12"/>
      <c r="WC12" s="12"/>
      <c r="WD12" s="12"/>
      <c r="WE12" s="12"/>
      <c r="WF12" s="12"/>
      <c r="WG12" s="12"/>
      <c r="WH12" s="12"/>
      <c r="WI12" s="12"/>
      <c r="WJ12" s="12"/>
      <c r="WK12" s="12"/>
      <c r="WL12" s="12"/>
      <c r="WM12" s="12"/>
      <c r="WN12" s="12"/>
      <c r="WO12" s="12"/>
      <c r="WP12" s="12"/>
      <c r="WQ12" s="12"/>
      <c r="WR12" s="12"/>
      <c r="WS12" s="12"/>
      <c r="WT12" s="12"/>
      <c r="WU12" s="12"/>
      <c r="WV12" s="12"/>
      <c r="WW12" s="12"/>
      <c r="WX12" s="12"/>
      <c r="WY12" s="12"/>
      <c r="WZ12" s="12"/>
      <c r="XA12" s="12"/>
      <c r="XB12" s="12"/>
      <c r="XC12" s="12"/>
      <c r="XD12" s="12"/>
      <c r="XE12" s="12"/>
      <c r="XF12" s="12"/>
      <c r="XG12" s="12"/>
      <c r="XH12" s="12"/>
      <c r="XI12" s="12"/>
      <c r="XJ12" s="12"/>
      <c r="XK12" s="12"/>
      <c r="XL12" s="12"/>
      <c r="XM12" s="12"/>
      <c r="XN12" s="12"/>
      <c r="XO12" s="12"/>
      <c r="XP12" s="12"/>
      <c r="XQ12" s="12"/>
      <c r="XR12" s="12"/>
      <c r="XS12" s="12"/>
      <c r="XT12" s="12"/>
      <c r="XU12" s="12"/>
      <c r="XV12" s="12"/>
      <c r="XW12" s="12"/>
      <c r="XX12" s="12"/>
      <c r="XY12" s="12"/>
      <c r="XZ12" s="12"/>
      <c r="YA12" s="12"/>
      <c r="YB12" s="12"/>
      <c r="YC12" s="12"/>
      <c r="YD12" s="12"/>
      <c r="YE12" s="12"/>
      <c r="YF12" s="12"/>
      <c r="YG12" s="12"/>
      <c r="YH12" s="12"/>
      <c r="YI12" s="12"/>
      <c r="YJ12" s="12"/>
      <c r="YK12" s="12"/>
      <c r="YL12" s="12"/>
      <c r="YM12" s="12"/>
      <c r="YN12" s="12"/>
      <c r="YO12" s="12"/>
      <c r="YP12" s="12"/>
      <c r="YQ12" s="12"/>
      <c r="YR12" s="12"/>
      <c r="YS12" s="12"/>
      <c r="YT12" s="12"/>
      <c r="YU12" s="12"/>
      <c r="YV12" s="12"/>
      <c r="YW12" s="12"/>
      <c r="YX12" s="12"/>
      <c r="YY12" s="12"/>
      <c r="YZ12" s="12"/>
      <c r="ZA12" s="12"/>
      <c r="ZB12" s="12"/>
      <c r="ZC12" s="12"/>
      <c r="ZD12" s="12"/>
      <c r="ZE12" s="12"/>
      <c r="ZF12" s="12"/>
      <c r="ZG12" s="12"/>
      <c r="ZH12" s="12"/>
      <c r="ZI12" s="12"/>
      <c r="ZJ12" s="12"/>
      <c r="ZK12" s="12"/>
      <c r="ZL12" s="12"/>
      <c r="ZM12" s="12"/>
      <c r="ZN12" s="12"/>
      <c r="ZO12" s="12"/>
      <c r="ZP12" s="12"/>
      <c r="ZQ12" s="12"/>
      <c r="ZR12" s="12"/>
      <c r="ZS12" s="12"/>
      <c r="ZT12" s="12"/>
      <c r="ZU12" s="12"/>
      <c r="ZV12" s="12"/>
      <c r="ZW12" s="12"/>
      <c r="ZX12" s="12"/>
      <c r="ZY12" s="12"/>
      <c r="ZZ12" s="12"/>
      <c r="AAA12" s="12"/>
      <c r="AAB12" s="12"/>
      <c r="AAC12" s="12"/>
      <c r="AAD12" s="12"/>
      <c r="AAE12" s="12"/>
      <c r="AAF12" s="12"/>
      <c r="AAG12" s="12"/>
      <c r="AAH12" s="12"/>
      <c r="AAI12" s="12"/>
      <c r="AAJ12" s="12"/>
      <c r="AAK12" s="12"/>
      <c r="AAL12" s="12"/>
      <c r="AAM12" s="12"/>
      <c r="AAN12" s="12"/>
      <c r="AAO12" s="12"/>
      <c r="AAP12" s="12"/>
      <c r="AAQ12" s="12"/>
      <c r="AAR12" s="12"/>
      <c r="AAS12" s="12"/>
      <c r="AAT12" s="12"/>
      <c r="AAU12" s="12"/>
      <c r="AAV12" s="12"/>
      <c r="AAW12" s="12"/>
      <c r="AAX12" s="12"/>
      <c r="AAY12" s="12"/>
      <c r="AAZ12" s="12"/>
      <c r="ABA12" s="12"/>
      <c r="ABB12" s="12"/>
      <c r="ABC12" s="12"/>
      <c r="ABD12" s="12"/>
      <c r="ABE12" s="12"/>
      <c r="ABF12" s="12"/>
      <c r="ABG12" s="12"/>
      <c r="ABH12" s="12"/>
      <c r="ABI12" s="12"/>
      <c r="ABJ12" s="12"/>
      <c r="ABK12" s="12"/>
      <c r="ABL12" s="12"/>
      <c r="ABM12" s="12"/>
      <c r="ABN12" s="12"/>
      <c r="ABO12" s="12"/>
      <c r="ABP12" s="12"/>
      <c r="ABQ12" s="12"/>
      <c r="ABR12" s="12"/>
      <c r="ABS12" s="12"/>
      <c r="ABT12" s="12"/>
      <c r="ABU12" s="12"/>
      <c r="ABV12" s="12"/>
      <c r="ABW12" s="12"/>
      <c r="ABX12" s="12"/>
      <c r="ABY12" s="12"/>
      <c r="ABZ12" s="12"/>
      <c r="ACA12" s="12"/>
      <c r="ACB12" s="12"/>
      <c r="ACC12" s="12"/>
      <c r="ACD12" s="12"/>
      <c r="ACE12" s="12"/>
      <c r="ACF12" s="12"/>
      <c r="ACG12" s="12"/>
      <c r="ACH12" s="12"/>
      <c r="ACI12" s="12"/>
      <c r="ACJ12" s="12"/>
      <c r="ACK12" s="12"/>
      <c r="ACL12" s="12"/>
      <c r="ACM12" s="12"/>
      <c r="ACN12" s="12"/>
      <c r="ACO12" s="12"/>
      <c r="ACP12" s="12"/>
      <c r="ACQ12" s="12"/>
      <c r="ACR12" s="12"/>
      <c r="ACS12" s="12"/>
      <c r="ACT12" s="12"/>
      <c r="ACU12" s="12"/>
      <c r="ACV12" s="12"/>
      <c r="ACW12" s="12"/>
      <c r="ACX12" s="12"/>
      <c r="ACY12" s="12"/>
      <c r="ACZ12" s="12"/>
      <c r="ADA12" s="12"/>
      <c r="ADB12" s="12"/>
      <c r="ADC12" s="12"/>
      <c r="ADD12" s="12"/>
      <c r="ADE12" s="12"/>
      <c r="ADF12" s="12"/>
      <c r="ADG12" s="12"/>
      <c r="ADH12" s="12"/>
      <c r="ADI12" s="12"/>
      <c r="ADJ12" s="12"/>
      <c r="ADK12" s="12"/>
      <c r="ADL12" s="12"/>
      <c r="ADM12" s="12"/>
      <c r="ADN12" s="12"/>
      <c r="ADO12" s="12"/>
      <c r="ADP12" s="12"/>
      <c r="ADQ12" s="12"/>
      <c r="ADR12" s="12"/>
      <c r="ADS12" s="12"/>
      <c r="ADT12" s="12"/>
      <c r="ADU12" s="12"/>
      <c r="ADV12" s="12"/>
      <c r="ADW12" s="12"/>
      <c r="ADX12" s="12"/>
      <c r="ADY12" s="12"/>
      <c r="ADZ12" s="12"/>
      <c r="AEA12" s="12"/>
      <c r="AEB12" s="12"/>
      <c r="AEC12" s="12"/>
      <c r="AED12" s="12"/>
      <c r="AEE12" s="12"/>
      <c r="AEF12" s="12"/>
      <c r="AEG12" s="12"/>
      <c r="AEH12" s="12"/>
      <c r="AEI12" s="12"/>
      <c r="AEJ12" s="12"/>
      <c r="AEK12" s="12"/>
      <c r="AEL12" s="12"/>
      <c r="AEM12" s="12"/>
      <c r="AEN12" s="12"/>
      <c r="AEO12" s="12"/>
      <c r="AEP12" s="12"/>
      <c r="AEQ12" s="12"/>
      <c r="AER12" s="12"/>
      <c r="AES12" s="12"/>
      <c r="AET12" s="12"/>
      <c r="AEU12" s="12"/>
      <c r="AEV12" s="12"/>
      <c r="AEW12" s="12"/>
      <c r="AEX12" s="12"/>
      <c r="AEY12" s="12"/>
      <c r="AEZ12" s="12"/>
      <c r="AFA12" s="12"/>
      <c r="AFB12" s="12"/>
      <c r="AFC12" s="12"/>
      <c r="AFD12" s="12"/>
      <c r="AFE12" s="12"/>
      <c r="AFF12" s="12"/>
      <c r="AFG12" s="12"/>
      <c r="AFH12" s="12"/>
      <c r="AFI12" s="12"/>
      <c r="AFJ12" s="12"/>
      <c r="AFK12" s="12"/>
      <c r="AFL12" s="12"/>
      <c r="AFM12" s="12"/>
      <c r="AFN12" s="12"/>
      <c r="AFO12" s="12"/>
      <c r="AFP12" s="12"/>
      <c r="AFQ12" s="12"/>
      <c r="AFR12" s="12"/>
      <c r="AFS12" s="12"/>
      <c r="AFT12" s="12"/>
      <c r="AFU12" s="12"/>
      <c r="AFV12" s="12"/>
      <c r="AFW12" s="12"/>
      <c r="AFX12" s="12"/>
      <c r="AFY12" s="12"/>
      <c r="AFZ12" s="12"/>
      <c r="AGA12" s="12"/>
      <c r="AGB12" s="12"/>
      <c r="AGC12" s="12"/>
      <c r="AGD12" s="12"/>
      <c r="AGE12" s="12"/>
      <c r="AGF12" s="12"/>
      <c r="AGG12" s="12"/>
      <c r="AGH12" s="12"/>
      <c r="AGI12" s="12"/>
      <c r="AGJ12" s="12"/>
      <c r="AGK12" s="12"/>
      <c r="AGL12" s="12"/>
      <c r="AGM12" s="12"/>
      <c r="AGN12" s="12"/>
      <c r="AGO12" s="12"/>
      <c r="AGP12" s="12"/>
      <c r="AGQ12" s="12"/>
      <c r="AGR12" s="12"/>
      <c r="AGS12" s="12"/>
      <c r="AGT12" s="12"/>
      <c r="AGU12" s="12"/>
      <c r="AGV12" s="12"/>
      <c r="AGW12" s="12"/>
      <c r="AGX12" s="12"/>
      <c r="AGY12" s="12"/>
      <c r="AGZ12" s="12"/>
      <c r="AHA12" s="12"/>
      <c r="AHB12" s="12"/>
      <c r="AHC12" s="12"/>
      <c r="AHD12" s="12"/>
      <c r="AHE12" s="12"/>
      <c r="AHF12" s="12"/>
      <c r="AHG12" s="12"/>
      <c r="AHH12" s="12"/>
      <c r="AHI12" s="12"/>
      <c r="AHJ12" s="12"/>
      <c r="AHK12" s="12"/>
      <c r="AHL12" s="12"/>
      <c r="AHM12" s="12"/>
      <c r="AHN12" s="12"/>
      <c r="AHO12" s="12"/>
      <c r="AHP12" s="12"/>
      <c r="AHQ12" s="12"/>
      <c r="AHR12" s="12"/>
      <c r="AHS12" s="12"/>
      <c r="AHT12" s="12"/>
      <c r="AHU12" s="12"/>
      <c r="AHV12" s="12"/>
      <c r="AHW12" s="12"/>
      <c r="AHX12" s="12"/>
      <c r="AHY12" s="12"/>
      <c r="AHZ12" s="12"/>
      <c r="AIA12" s="12"/>
      <c r="AIB12" s="12"/>
      <c r="AIC12" s="12"/>
      <c r="AID12" s="12"/>
      <c r="AIE12" s="12"/>
      <c r="AIF12" s="12"/>
      <c r="AIG12" s="12"/>
      <c r="AIH12" s="12"/>
      <c r="AII12" s="12"/>
      <c r="AIJ12" s="12"/>
      <c r="AIK12" s="12"/>
      <c r="AIL12" s="12"/>
      <c r="AIM12" s="12"/>
      <c r="AIN12" s="12"/>
      <c r="AIO12" s="12"/>
      <c r="AIP12" s="12"/>
      <c r="AIQ12" s="12"/>
      <c r="AIR12" s="12"/>
      <c r="AIS12" s="12"/>
      <c r="AIT12" s="12"/>
      <c r="AIU12" s="12"/>
      <c r="AIV12" s="12"/>
      <c r="AIW12" s="12"/>
      <c r="AIX12" s="12"/>
      <c r="AIY12" s="12"/>
      <c r="AIZ12" s="12"/>
      <c r="AJA12" s="12"/>
      <c r="AJB12" s="12"/>
      <c r="AJC12" s="12"/>
      <c r="AJD12" s="12"/>
      <c r="AJE12" s="12"/>
      <c r="AJF12" s="12"/>
      <c r="AJG12" s="12"/>
      <c r="AJH12" s="12"/>
      <c r="AJI12" s="12"/>
      <c r="AJJ12" s="12"/>
      <c r="AJK12" s="12"/>
      <c r="AJL12" s="12"/>
      <c r="AJM12" s="12"/>
      <c r="AJN12" s="12"/>
      <c r="AJO12" s="12"/>
      <c r="AJP12" s="12"/>
      <c r="AJQ12" s="12"/>
      <c r="AJR12" s="12"/>
      <c r="AJS12" s="12"/>
      <c r="AJT12" s="12"/>
      <c r="AJU12" s="12"/>
      <c r="AJV12" s="12"/>
      <c r="AJW12" s="12"/>
      <c r="AJX12" s="12"/>
      <c r="AJY12" s="12"/>
      <c r="AJZ12" s="12"/>
      <c r="AKA12" s="12"/>
      <c r="AKB12" s="12"/>
      <c r="AKC12" s="12"/>
      <c r="AKD12" s="12"/>
      <c r="AKE12" s="12"/>
      <c r="AKF12" s="12"/>
      <c r="AKG12" s="12"/>
      <c r="AKH12" s="12"/>
      <c r="AKI12" s="12"/>
      <c r="AKJ12" s="12"/>
      <c r="AKK12" s="12"/>
      <c r="AKL12" s="12"/>
      <c r="AKM12" s="12"/>
      <c r="AKN12" s="12"/>
      <c r="AKO12" s="12"/>
      <c r="AKP12" s="12"/>
      <c r="AKQ12" s="12"/>
      <c r="AKR12" s="12"/>
      <c r="AKS12" s="12"/>
      <c r="AKT12" s="12"/>
      <c r="AKU12" s="12"/>
      <c r="AKV12" s="12"/>
      <c r="AKW12" s="12"/>
      <c r="AKX12" s="12"/>
      <c r="AKY12" s="12"/>
      <c r="AKZ12" s="12"/>
      <c r="ALA12" s="12"/>
      <c r="ALB12" s="12"/>
      <c r="ALC12" s="12"/>
      <c r="ALD12" s="12"/>
      <c r="ALE12" s="12"/>
      <c r="ALF12" s="12"/>
      <c r="ALG12" s="12"/>
      <c r="ALH12" s="12"/>
      <c r="ALI12" s="12"/>
      <c r="ALJ12" s="12"/>
      <c r="ALK12" s="12"/>
      <c r="ALL12" s="12"/>
      <c r="ALM12" s="12"/>
      <c r="ALN12" s="12"/>
      <c r="ALO12" s="12"/>
      <c r="ALP12" s="12"/>
      <c r="ALQ12" s="12"/>
      <c r="ALR12" s="12"/>
      <c r="ALS12" s="12"/>
      <c r="ALT12" s="12"/>
      <c r="ALU12" s="12"/>
      <c r="ALV12" s="12"/>
      <c r="ALW12" s="12"/>
      <c r="ALX12" s="12"/>
      <c r="ALY12" s="12"/>
      <c r="ALZ12" s="12"/>
      <c r="AMA12" s="12"/>
      <c r="AMB12" s="12"/>
      <c r="AMC12" s="12"/>
      <c r="AMD12" s="12"/>
      <c r="AME12" s="12"/>
      <c r="AMF12" s="12"/>
      <c r="AMG12" s="12"/>
      <c r="AMH12" s="12"/>
      <c r="AMI12" s="12"/>
      <c r="AMJ12" s="12"/>
      <c r="AMK12" s="12"/>
      <c r="AML12" s="12"/>
      <c r="AMM12" s="12"/>
      <c r="AMN12" s="12"/>
      <c r="AMO12" s="12"/>
      <c r="AMP12" s="12"/>
      <c r="AMQ12" s="12"/>
      <c r="AMR12" s="12"/>
      <c r="AMS12" s="12"/>
      <c r="AMT12" s="12"/>
      <c r="AMU12" s="12"/>
      <c r="AMV12" s="12"/>
      <c r="AMW12" s="12"/>
      <c r="AMX12" s="12"/>
      <c r="AMY12" s="12"/>
      <c r="AMZ12" s="12"/>
      <c r="ANA12" s="12"/>
      <c r="ANB12" s="12"/>
      <c r="ANC12" s="12"/>
      <c r="AND12" s="12"/>
      <c r="ANE12" s="12"/>
      <c r="ANF12" s="12"/>
      <c r="ANG12" s="12"/>
      <c r="ANH12" s="12"/>
      <c r="ANI12" s="12"/>
      <c r="ANJ12" s="12"/>
      <c r="ANK12" s="12"/>
      <c r="ANL12" s="12"/>
      <c r="ANM12" s="12"/>
      <c r="ANN12" s="12"/>
      <c r="ANO12" s="12"/>
      <c r="ANP12" s="12"/>
      <c r="ANQ12" s="12"/>
      <c r="ANR12" s="12"/>
      <c r="ANS12" s="12"/>
      <c r="ANT12" s="12"/>
      <c r="ANU12" s="12"/>
      <c r="ANV12" s="12"/>
      <c r="ANW12" s="12"/>
      <c r="ANX12" s="12"/>
      <c r="ANY12" s="12"/>
      <c r="ANZ12" s="12"/>
      <c r="AOA12" s="12"/>
      <c r="AOB12" s="12"/>
      <c r="AOC12" s="12"/>
      <c r="AOD12" s="12"/>
      <c r="AOE12" s="12"/>
      <c r="AOF12" s="12"/>
      <c r="AOG12" s="12"/>
      <c r="AOH12" s="12"/>
      <c r="AOI12" s="12"/>
      <c r="AOJ12" s="12"/>
      <c r="AOK12" s="12"/>
      <c r="AOL12" s="12"/>
      <c r="AOM12" s="12"/>
      <c r="AON12" s="12"/>
      <c r="AOO12" s="12"/>
      <c r="AOP12" s="12"/>
      <c r="AOQ12" s="12"/>
      <c r="AOR12" s="12"/>
      <c r="AOS12" s="12"/>
      <c r="AOT12" s="12"/>
      <c r="AOU12" s="12"/>
      <c r="AOV12" s="12"/>
      <c r="AOW12" s="12"/>
      <c r="AOX12" s="12"/>
      <c r="AOY12" s="12"/>
      <c r="AOZ12" s="12"/>
      <c r="APA12" s="12"/>
      <c r="APB12" s="12"/>
      <c r="APC12" s="12"/>
      <c r="APD12" s="12"/>
      <c r="APE12" s="12"/>
      <c r="APF12" s="12"/>
      <c r="APG12" s="12"/>
      <c r="APH12" s="12"/>
      <c r="API12" s="12"/>
      <c r="APJ12" s="12"/>
      <c r="APK12" s="12"/>
      <c r="APL12" s="12"/>
      <c r="APM12" s="12"/>
      <c r="APN12" s="12"/>
      <c r="APO12" s="12"/>
      <c r="APP12" s="12"/>
      <c r="APQ12" s="12"/>
      <c r="APR12" s="12"/>
      <c r="APS12" s="12"/>
      <c r="APT12" s="12"/>
      <c r="APU12" s="12"/>
      <c r="APV12" s="12"/>
      <c r="APW12" s="12"/>
      <c r="APX12" s="12"/>
      <c r="APY12" s="12"/>
      <c r="APZ12" s="12"/>
      <c r="AQA12" s="12"/>
      <c r="AQB12" s="12"/>
      <c r="AQC12" s="12"/>
      <c r="AQD12" s="12"/>
      <c r="AQE12" s="12"/>
      <c r="AQF12" s="12"/>
      <c r="AQG12" s="12"/>
      <c r="AQH12" s="12"/>
      <c r="AQI12" s="12"/>
      <c r="AQJ12" s="12"/>
      <c r="AQK12" s="12"/>
      <c r="AQL12" s="12"/>
      <c r="AQM12" s="12"/>
      <c r="AQN12" s="12"/>
      <c r="AQO12" s="12"/>
      <c r="AQP12" s="12"/>
      <c r="AQQ12" s="12"/>
      <c r="AQR12" s="12"/>
      <c r="AQS12" s="12"/>
      <c r="AQT12" s="12"/>
      <c r="AQU12" s="12"/>
      <c r="AQV12" s="12"/>
      <c r="AQW12" s="12"/>
      <c r="AQX12" s="12"/>
      <c r="AQY12" s="12"/>
      <c r="AQZ12" s="12"/>
      <c r="ARA12" s="12"/>
      <c r="ARB12" s="12"/>
      <c r="ARC12" s="12"/>
      <c r="ARD12" s="12"/>
      <c r="ARE12" s="12"/>
      <c r="ARF12" s="12"/>
      <c r="ARG12" s="12"/>
      <c r="ARH12" s="12"/>
      <c r="ARI12" s="12"/>
      <c r="ARJ12" s="12"/>
      <c r="ARK12" s="12"/>
      <c r="ARL12" s="12"/>
      <c r="ARM12" s="12"/>
      <c r="ARN12" s="12"/>
      <c r="ARO12" s="12"/>
      <c r="ARP12" s="12"/>
      <c r="ARQ12" s="12"/>
      <c r="ARR12" s="12"/>
      <c r="ARS12" s="12"/>
      <c r="ART12" s="12"/>
      <c r="ARU12" s="12"/>
      <c r="ARV12" s="12"/>
      <c r="ARW12" s="12"/>
      <c r="ARX12" s="12"/>
      <c r="ARY12" s="12"/>
      <c r="ARZ12" s="12"/>
      <c r="ASA12" s="12"/>
      <c r="ASB12" s="12"/>
      <c r="ASC12" s="12"/>
      <c r="ASD12" s="12"/>
      <c r="ASE12" s="12"/>
      <c r="ASF12" s="12"/>
      <c r="ASG12" s="12"/>
      <c r="ASH12" s="12"/>
      <c r="ASI12" s="12"/>
      <c r="ASJ12" s="12"/>
      <c r="ASK12" s="12"/>
      <c r="ASL12" s="12"/>
      <c r="ASM12" s="12"/>
      <c r="ASN12" s="12"/>
      <c r="ASO12" s="12"/>
      <c r="ASP12" s="12"/>
      <c r="ASQ12" s="12"/>
      <c r="ASR12" s="12"/>
      <c r="ASS12" s="12"/>
      <c r="AST12" s="12"/>
      <c r="ASU12" s="12"/>
      <c r="ASV12" s="12"/>
      <c r="ASW12" s="12"/>
      <c r="ASX12" s="12"/>
      <c r="ASY12" s="12"/>
      <c r="ASZ12" s="12"/>
      <c r="ATA12" s="12"/>
      <c r="ATB12" s="12"/>
      <c r="ATC12" s="12"/>
      <c r="ATD12" s="12"/>
      <c r="ATE12" s="12"/>
      <c r="ATF12" s="12"/>
      <c r="ATG12" s="12"/>
      <c r="ATH12" s="12"/>
      <c r="ATI12" s="12"/>
      <c r="ATJ12" s="12"/>
      <c r="ATK12" s="12"/>
      <c r="ATL12" s="12"/>
      <c r="ATM12" s="12"/>
      <c r="ATN12" s="12"/>
      <c r="ATO12" s="12"/>
      <c r="ATP12" s="12"/>
      <c r="ATQ12" s="12"/>
      <c r="ATR12" s="12"/>
      <c r="ATS12" s="12"/>
      <c r="ATT12" s="12"/>
      <c r="ATU12" s="12"/>
      <c r="ATV12" s="12"/>
      <c r="ATW12" s="12"/>
      <c r="ATX12" s="12"/>
      <c r="ATY12" s="12"/>
      <c r="ATZ12" s="12"/>
      <c r="AUA12" s="12"/>
      <c r="AUB12" s="12"/>
      <c r="AUC12" s="12"/>
      <c r="AUD12" s="12"/>
      <c r="AUE12" s="12"/>
      <c r="AUF12" s="12"/>
      <c r="AUG12" s="12"/>
      <c r="AUH12" s="12"/>
      <c r="AUI12" s="12"/>
      <c r="AUJ12" s="12"/>
      <c r="AUK12" s="12"/>
      <c r="AUL12" s="12"/>
      <c r="AUM12" s="12"/>
      <c r="AUN12" s="12"/>
      <c r="AUO12" s="12"/>
      <c r="AUP12" s="12"/>
      <c r="AUQ12" s="12"/>
      <c r="AUR12" s="12"/>
      <c r="AUS12" s="12"/>
      <c r="AUT12" s="12"/>
      <c r="AUU12" s="12"/>
      <c r="AUV12" s="12"/>
      <c r="AUW12" s="12"/>
      <c r="AUX12" s="12"/>
      <c r="AUY12" s="12"/>
      <c r="AUZ12" s="12"/>
      <c r="AVA12" s="12"/>
      <c r="AVB12" s="12"/>
      <c r="AVC12" s="12"/>
      <c r="AVD12" s="12"/>
      <c r="AVE12" s="12"/>
      <c r="AVF12" s="12"/>
      <c r="AVG12" s="12"/>
      <c r="AVH12" s="12"/>
      <c r="AVI12" s="12"/>
      <c r="AVJ12" s="12"/>
      <c r="AVK12" s="12"/>
      <c r="AVL12" s="12"/>
      <c r="AVM12" s="12"/>
      <c r="AVN12" s="12"/>
      <c r="AVO12" s="12"/>
      <c r="AVP12" s="12"/>
      <c r="AVQ12" s="12"/>
      <c r="AVR12" s="12"/>
      <c r="AVS12" s="12"/>
      <c r="AVT12" s="12"/>
      <c r="AVU12" s="12"/>
      <c r="AVV12" s="12"/>
      <c r="AVW12" s="12"/>
      <c r="AVX12" s="12"/>
      <c r="AVY12" s="12"/>
      <c r="AVZ12" s="12"/>
      <c r="AWA12" s="12"/>
      <c r="AWB12" s="12"/>
      <c r="AWC12" s="12"/>
      <c r="AWD12" s="12"/>
      <c r="AWE12" s="12"/>
      <c r="AWF12" s="12"/>
      <c r="AWG12" s="12"/>
      <c r="AWH12" s="12"/>
      <c r="AWI12" s="12"/>
      <c r="AWJ12" s="12"/>
      <c r="AWK12" s="12"/>
      <c r="AWL12" s="12"/>
      <c r="AWM12" s="12"/>
      <c r="AWN12" s="12"/>
      <c r="AWO12" s="12"/>
      <c r="AWP12" s="12"/>
      <c r="AWQ12" s="12"/>
      <c r="AWR12" s="12"/>
      <c r="AWS12" s="12"/>
      <c r="AWT12" s="12"/>
      <c r="AWU12" s="12"/>
      <c r="AWV12" s="12"/>
      <c r="AWW12" s="12"/>
      <c r="AWX12" s="12"/>
      <c r="AWY12" s="12"/>
      <c r="AWZ12" s="12"/>
      <c r="AXA12" s="12"/>
      <c r="AXB12" s="12"/>
      <c r="AXC12" s="12"/>
      <c r="AXD12" s="12"/>
      <c r="AXE12" s="12"/>
      <c r="AXF12" s="12"/>
      <c r="AXG12" s="12"/>
      <c r="AXH12" s="12"/>
      <c r="AXI12" s="12"/>
      <c r="AXJ12" s="12"/>
      <c r="AXK12" s="12"/>
      <c r="AXL12" s="12"/>
      <c r="AXM12" s="12"/>
      <c r="AXN12" s="12"/>
      <c r="AXO12" s="12"/>
      <c r="AXP12" s="12"/>
      <c r="AXQ12" s="12"/>
      <c r="AXR12" s="12"/>
      <c r="AXS12" s="12"/>
      <c r="AXT12" s="12"/>
      <c r="AXU12" s="12"/>
      <c r="AXV12" s="12"/>
      <c r="AXW12" s="12"/>
      <c r="AXX12" s="12"/>
      <c r="AXY12" s="12"/>
      <c r="AXZ12" s="12"/>
      <c r="AYA12" s="12"/>
      <c r="AYB12" s="12"/>
      <c r="AYC12" s="12"/>
      <c r="AYD12" s="12"/>
      <c r="AYE12" s="12"/>
      <c r="AYF12" s="12"/>
      <c r="AYG12" s="12"/>
      <c r="AYH12" s="12"/>
      <c r="AYI12" s="12"/>
      <c r="AYJ12" s="12"/>
      <c r="AYK12" s="12"/>
      <c r="AYL12" s="12"/>
      <c r="AYM12" s="12"/>
      <c r="AYN12" s="12"/>
      <c r="AYO12" s="12"/>
      <c r="AYP12" s="12"/>
      <c r="AYQ12" s="12"/>
      <c r="AYR12" s="12"/>
      <c r="AYS12" s="12"/>
      <c r="AYT12" s="12"/>
      <c r="AYU12" s="12"/>
      <c r="AYV12" s="12"/>
      <c r="AYW12" s="12"/>
      <c r="AYX12" s="12"/>
      <c r="AYY12" s="12"/>
      <c r="AYZ12" s="12"/>
      <c r="AZA12" s="12"/>
      <c r="AZB12" s="12"/>
      <c r="AZC12" s="12"/>
      <c r="AZD12" s="12"/>
      <c r="AZE12" s="12"/>
      <c r="AZF12" s="12"/>
      <c r="AZG12" s="12"/>
      <c r="AZH12" s="12"/>
      <c r="AZI12" s="12"/>
      <c r="AZJ12" s="12"/>
      <c r="AZK12" s="12"/>
      <c r="AZL12" s="12"/>
      <c r="AZM12" s="12"/>
      <c r="AZN12" s="12"/>
      <c r="AZO12" s="12"/>
      <c r="AZP12" s="12"/>
      <c r="AZQ12" s="12"/>
      <c r="AZR12" s="12"/>
      <c r="AZS12" s="12"/>
      <c r="AZT12" s="12"/>
      <c r="AZU12" s="12"/>
      <c r="AZV12" s="12"/>
      <c r="AZW12" s="12"/>
      <c r="AZX12" s="12"/>
      <c r="AZY12" s="12"/>
      <c r="AZZ12" s="12"/>
      <c r="BAA12" s="12"/>
      <c r="BAB12" s="12"/>
      <c r="BAC12" s="12"/>
      <c r="BAD12" s="12"/>
      <c r="BAE12" s="12"/>
      <c r="BAF12" s="12"/>
      <c r="BAG12" s="12"/>
      <c r="BAH12" s="12"/>
      <c r="BAI12" s="12"/>
      <c r="BAJ12" s="12"/>
      <c r="BAK12" s="12"/>
      <c r="BAL12" s="12"/>
      <c r="BAM12" s="12"/>
      <c r="BAN12" s="12"/>
      <c r="BAO12" s="12"/>
      <c r="BAP12" s="12"/>
      <c r="BAQ12" s="12"/>
      <c r="BAR12" s="12"/>
      <c r="BAS12" s="12"/>
      <c r="BAT12" s="12"/>
      <c r="BAU12" s="12"/>
      <c r="BAV12" s="12"/>
      <c r="BAW12" s="12"/>
      <c r="BAX12" s="12"/>
      <c r="BAY12" s="12"/>
      <c r="BAZ12" s="12"/>
      <c r="BBA12" s="12"/>
      <c r="BBB12" s="12"/>
      <c r="BBC12" s="12"/>
      <c r="BBD12" s="12"/>
      <c r="BBE12" s="12"/>
      <c r="BBF12" s="12"/>
      <c r="BBG12" s="12"/>
      <c r="BBH12" s="12"/>
      <c r="BBI12" s="12"/>
      <c r="BBJ12" s="12"/>
      <c r="BBK12" s="12"/>
      <c r="BBL12" s="12"/>
      <c r="BBM12" s="12"/>
      <c r="BBN12" s="12"/>
      <c r="BBO12" s="12"/>
      <c r="BBP12" s="12"/>
      <c r="BBQ12" s="12"/>
      <c r="BBR12" s="12"/>
      <c r="BBS12" s="12"/>
      <c r="BBT12" s="12"/>
      <c r="BBU12" s="12"/>
      <c r="BBV12" s="12"/>
      <c r="BBW12" s="12"/>
      <c r="BBX12" s="12"/>
      <c r="BBY12" s="12"/>
      <c r="BBZ12" s="12"/>
      <c r="BCA12" s="12"/>
      <c r="BCB12" s="12"/>
      <c r="BCC12" s="12"/>
      <c r="BCD12" s="12"/>
      <c r="BCE12" s="12"/>
      <c r="BCF12" s="12"/>
      <c r="BCG12" s="12"/>
      <c r="BCH12" s="12"/>
      <c r="BCI12" s="12"/>
      <c r="BCJ12" s="12"/>
      <c r="BCK12" s="12"/>
      <c r="BCL12" s="12"/>
      <c r="BCM12" s="12"/>
      <c r="BCN12" s="12"/>
      <c r="BCO12" s="12"/>
      <c r="BCP12" s="12"/>
      <c r="BCQ12" s="12"/>
      <c r="BCR12" s="12"/>
      <c r="BCS12" s="12"/>
      <c r="BCT12" s="12"/>
      <c r="BCU12" s="12"/>
      <c r="BCV12" s="12"/>
      <c r="BCW12" s="12"/>
      <c r="BCX12" s="12"/>
      <c r="BCY12" s="12"/>
      <c r="BCZ12" s="12"/>
      <c r="BDA12" s="12"/>
      <c r="BDB12" s="12"/>
      <c r="BDC12" s="12"/>
      <c r="BDD12" s="12"/>
      <c r="BDE12" s="12"/>
      <c r="BDF12" s="12"/>
      <c r="BDG12" s="12"/>
      <c r="BDH12" s="12"/>
      <c r="BDI12" s="12"/>
      <c r="BDJ12" s="12"/>
      <c r="BDK12" s="12"/>
      <c r="BDL12" s="12"/>
      <c r="BDM12" s="12"/>
      <c r="BDN12" s="12"/>
      <c r="BDO12" s="12"/>
      <c r="BDP12" s="12"/>
      <c r="BDQ12" s="12"/>
      <c r="BDR12" s="12"/>
      <c r="BDS12" s="12"/>
      <c r="BDT12" s="12"/>
      <c r="BDU12" s="12"/>
      <c r="BDV12" s="12"/>
      <c r="BDW12" s="12"/>
      <c r="BDX12" s="12"/>
      <c r="BDY12" s="12"/>
      <c r="BDZ12" s="12"/>
      <c r="BEA12" s="12"/>
      <c r="BEB12" s="12"/>
      <c r="BEC12" s="12"/>
      <c r="BED12" s="12"/>
      <c r="BEE12" s="12"/>
      <c r="BEF12" s="12"/>
      <c r="BEG12" s="12"/>
      <c r="BEH12" s="12"/>
      <c r="BEI12" s="12"/>
      <c r="BEJ12" s="12"/>
      <c r="BEK12" s="12"/>
      <c r="BEL12" s="12"/>
      <c r="BEM12" s="12"/>
      <c r="BEN12" s="12"/>
      <c r="BEO12" s="12"/>
      <c r="BEP12" s="12"/>
      <c r="BEQ12" s="12"/>
      <c r="BER12" s="12"/>
      <c r="BES12" s="12"/>
      <c r="BET12" s="12"/>
      <c r="BEU12" s="12"/>
      <c r="BEV12" s="12"/>
      <c r="BEW12" s="12"/>
      <c r="BEX12" s="12"/>
      <c r="BEY12" s="12"/>
      <c r="BEZ12" s="12"/>
      <c r="BFA12" s="12"/>
      <c r="BFB12" s="12"/>
      <c r="BFC12" s="12"/>
      <c r="BFD12" s="12"/>
      <c r="BFE12" s="12"/>
      <c r="BFF12" s="12"/>
      <c r="BFG12" s="12"/>
      <c r="BFH12" s="12"/>
      <c r="BFI12" s="12"/>
      <c r="BFJ12" s="12"/>
      <c r="BFK12" s="12"/>
      <c r="BFL12" s="12"/>
      <c r="BFM12" s="12"/>
      <c r="BFN12" s="12"/>
      <c r="BFO12" s="12"/>
      <c r="BFP12" s="12"/>
      <c r="BFQ12" s="12"/>
      <c r="BFR12" s="12"/>
      <c r="BFS12" s="12"/>
      <c r="BFT12" s="12"/>
      <c r="BFU12" s="12"/>
      <c r="BFV12" s="12"/>
      <c r="BFW12" s="12"/>
      <c r="BFX12" s="12"/>
      <c r="BFY12" s="12"/>
      <c r="BFZ12" s="12"/>
      <c r="BGA12" s="12"/>
      <c r="BGB12" s="12"/>
      <c r="BGC12" s="12"/>
      <c r="BGD12" s="12"/>
      <c r="BGE12" s="12"/>
      <c r="BGF12" s="12"/>
      <c r="BGG12" s="12"/>
      <c r="BGH12" s="12"/>
      <c r="BGI12" s="12"/>
      <c r="BGJ12" s="12"/>
      <c r="BGK12" s="12"/>
      <c r="BGL12" s="12"/>
      <c r="BGM12" s="12"/>
      <c r="BGN12" s="12"/>
      <c r="BGO12" s="12"/>
      <c r="BGP12" s="12"/>
      <c r="BGQ12" s="12"/>
      <c r="BGR12" s="12"/>
      <c r="BGS12" s="12"/>
      <c r="BGT12" s="12"/>
      <c r="BGU12" s="12"/>
      <c r="BGV12" s="12"/>
      <c r="BGW12" s="12"/>
      <c r="BGX12" s="12"/>
      <c r="BGY12" s="12"/>
      <c r="BGZ12" s="12"/>
      <c r="BHA12" s="12"/>
      <c r="BHB12" s="12"/>
      <c r="BHC12" s="12"/>
      <c r="BHD12" s="12"/>
      <c r="BHE12" s="12"/>
      <c r="BHF12" s="12"/>
      <c r="BHG12" s="12"/>
      <c r="BHH12" s="12"/>
      <c r="BHI12" s="12"/>
      <c r="BHJ12" s="12"/>
      <c r="BHK12" s="12"/>
      <c r="BHL12" s="12"/>
      <c r="BHM12" s="12"/>
      <c r="BHN12" s="12"/>
      <c r="BHO12" s="12"/>
      <c r="BHP12" s="12"/>
      <c r="BHQ12" s="12"/>
      <c r="BHR12" s="12"/>
      <c r="BHS12" s="12"/>
      <c r="BHT12" s="12"/>
      <c r="BHU12" s="12"/>
      <c r="BHV12" s="12"/>
      <c r="BHW12" s="12"/>
      <c r="BHX12" s="12"/>
      <c r="BHY12" s="12"/>
      <c r="BHZ12" s="12"/>
      <c r="BIA12" s="12"/>
      <c r="BIB12" s="12"/>
      <c r="BIC12" s="12"/>
      <c r="BID12" s="12"/>
      <c r="BIE12" s="12"/>
      <c r="BIF12" s="12"/>
      <c r="BIG12" s="12"/>
      <c r="BIH12" s="12"/>
      <c r="BII12" s="12"/>
      <c r="BIJ12" s="12"/>
      <c r="BIK12" s="12"/>
      <c r="BIL12" s="12"/>
      <c r="BIM12" s="12"/>
      <c r="BIN12" s="12"/>
      <c r="BIO12" s="12"/>
      <c r="BIP12" s="12"/>
      <c r="BIQ12" s="12"/>
      <c r="BIR12" s="12"/>
      <c r="BIS12" s="12"/>
      <c r="BIT12" s="12"/>
      <c r="BIU12" s="12"/>
      <c r="BIV12" s="12"/>
      <c r="BIW12" s="12"/>
      <c r="BIX12" s="12"/>
      <c r="BIY12" s="12"/>
      <c r="BIZ12" s="12"/>
      <c r="BJA12" s="12"/>
      <c r="BJB12" s="12"/>
      <c r="BJC12" s="12"/>
      <c r="BJD12" s="12"/>
      <c r="BJE12" s="12"/>
      <c r="BJF12" s="12"/>
      <c r="BJG12" s="12"/>
      <c r="BJH12" s="12"/>
      <c r="BJI12" s="12"/>
      <c r="BJJ12" s="12"/>
      <c r="BJK12" s="12"/>
      <c r="BJL12" s="12"/>
      <c r="BJM12" s="12"/>
      <c r="BJN12" s="12"/>
      <c r="BJO12" s="12"/>
      <c r="BJP12" s="12"/>
      <c r="BJQ12" s="12"/>
      <c r="BJR12" s="12"/>
      <c r="BJS12" s="12"/>
      <c r="BJT12" s="12"/>
      <c r="BJU12" s="12"/>
      <c r="BJV12" s="12"/>
      <c r="BJW12" s="12"/>
      <c r="BJX12" s="12"/>
      <c r="BJY12" s="12"/>
      <c r="BJZ12" s="12"/>
      <c r="BKA12" s="12"/>
      <c r="BKB12" s="12"/>
      <c r="BKC12" s="12"/>
      <c r="BKD12" s="12"/>
      <c r="BKE12" s="12"/>
      <c r="BKF12" s="12"/>
      <c r="BKG12" s="12"/>
      <c r="BKH12" s="12"/>
      <c r="BKI12" s="12"/>
      <c r="BKJ12" s="12"/>
      <c r="BKK12" s="12"/>
      <c r="BKL12" s="12"/>
      <c r="BKM12" s="12"/>
      <c r="BKN12" s="12"/>
      <c r="BKO12" s="12"/>
      <c r="BKP12" s="12"/>
      <c r="BKQ12" s="12"/>
      <c r="BKR12" s="12"/>
      <c r="BKS12" s="12"/>
      <c r="BKT12" s="12"/>
      <c r="BKU12" s="12"/>
      <c r="BKV12" s="12"/>
      <c r="BKW12" s="12"/>
      <c r="BKX12" s="12"/>
      <c r="BKY12" s="12"/>
    </row>
    <row r="13" spans="1:1663" s="3" customFormat="1" ht="13.15" customHeight="1">
      <c r="A13" s="143"/>
      <c r="B13" s="4" t="s">
        <v>36</v>
      </c>
      <c r="C13" s="4" t="s">
        <v>42</v>
      </c>
      <c r="D13" s="4" t="s">
        <v>42</v>
      </c>
      <c r="E13" s="4" t="s">
        <v>42</v>
      </c>
      <c r="F13" s="4" t="s">
        <v>42</v>
      </c>
      <c r="G13" s="4" t="s">
        <v>42</v>
      </c>
      <c r="H13" s="4" t="s">
        <v>42</v>
      </c>
      <c r="I13" s="4" t="s">
        <v>42</v>
      </c>
      <c r="J13" s="4" t="s">
        <v>42</v>
      </c>
      <c r="K13" s="4" t="s">
        <v>42</v>
      </c>
      <c r="L13" s="4" t="s">
        <v>42</v>
      </c>
      <c r="M13" s="4" t="s">
        <v>42</v>
      </c>
      <c r="N13" s="4" t="s">
        <v>42</v>
      </c>
      <c r="O13" s="4" t="s">
        <v>42</v>
      </c>
      <c r="P13" s="4" t="s">
        <v>42</v>
      </c>
      <c r="Q13" s="4" t="s">
        <v>42</v>
      </c>
      <c r="R13" s="4" t="s">
        <v>42</v>
      </c>
      <c r="S13" s="4" t="s">
        <v>42</v>
      </c>
      <c r="T13" s="4" t="s">
        <v>42</v>
      </c>
      <c r="U13" s="4" t="s">
        <v>42</v>
      </c>
      <c r="V13" s="4" t="s">
        <v>42</v>
      </c>
      <c r="W13" s="4" t="s">
        <v>42</v>
      </c>
      <c r="X13" s="4" t="s">
        <v>42</v>
      </c>
      <c r="Y13" s="4" t="s">
        <v>42</v>
      </c>
      <c r="Z13" s="5">
        <v>41.34</v>
      </c>
      <c r="AA13" s="4" t="s">
        <v>42</v>
      </c>
      <c r="AB13" s="4" t="s">
        <v>42</v>
      </c>
      <c r="AC13" s="4" t="s">
        <v>42</v>
      </c>
      <c r="AD13" s="4" t="s">
        <v>42</v>
      </c>
      <c r="AE13" s="4" t="s">
        <v>42</v>
      </c>
      <c r="AF13" s="4" t="s">
        <v>42</v>
      </c>
      <c r="AG13" s="4" t="s">
        <v>42</v>
      </c>
      <c r="AH13" s="4" t="s">
        <v>42</v>
      </c>
      <c r="AI13" s="4" t="s">
        <v>42</v>
      </c>
      <c r="AJ13" s="4" t="s">
        <v>42</v>
      </c>
      <c r="AK13" s="4" t="s">
        <v>42</v>
      </c>
      <c r="AL13" s="11" t="s">
        <v>42</v>
      </c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/>
      <c r="GT13" s="12"/>
      <c r="GU13" s="12"/>
      <c r="GV13" s="12"/>
      <c r="GW13" s="12"/>
      <c r="GX13" s="12"/>
      <c r="GY13" s="12"/>
      <c r="GZ13" s="12"/>
      <c r="HA13" s="12"/>
      <c r="HB13" s="12"/>
      <c r="HC13" s="12"/>
      <c r="HD13" s="12"/>
      <c r="HE13" s="12"/>
      <c r="HF13" s="12"/>
      <c r="HG13" s="12"/>
      <c r="HH13" s="12"/>
      <c r="HI13" s="12"/>
      <c r="HJ13" s="12"/>
      <c r="HK13" s="12"/>
      <c r="HL13" s="12"/>
      <c r="HM13" s="12"/>
      <c r="HN13" s="12"/>
      <c r="HO13" s="12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  <c r="IG13" s="12"/>
      <c r="IH13" s="12"/>
      <c r="II13" s="12"/>
      <c r="IJ13" s="12"/>
      <c r="IK13" s="12"/>
      <c r="IL13" s="12"/>
      <c r="IM13" s="12"/>
      <c r="IN13" s="12"/>
      <c r="IO13" s="12"/>
      <c r="IP13" s="12"/>
      <c r="IQ13" s="12"/>
      <c r="IR13" s="12"/>
      <c r="IS13" s="12"/>
      <c r="IT13" s="12"/>
      <c r="IU13" s="12"/>
      <c r="IV13" s="12"/>
      <c r="IW13" s="12"/>
      <c r="IX13" s="12"/>
      <c r="IY13" s="12"/>
      <c r="IZ13" s="12"/>
      <c r="JA13" s="12"/>
      <c r="JB13" s="12"/>
      <c r="JC13" s="12"/>
      <c r="JD13" s="12"/>
      <c r="JE13" s="12"/>
      <c r="JF13" s="12"/>
      <c r="JG13" s="12"/>
      <c r="JH13" s="12"/>
      <c r="JI13" s="12"/>
      <c r="JJ13" s="12"/>
      <c r="JK13" s="12"/>
      <c r="JL13" s="12"/>
      <c r="JM13" s="12"/>
      <c r="JN13" s="12"/>
      <c r="JO13" s="12"/>
      <c r="JP13" s="12"/>
      <c r="JQ13" s="12"/>
      <c r="JR13" s="12"/>
      <c r="JS13" s="12"/>
      <c r="JT13" s="12"/>
      <c r="JU13" s="12"/>
      <c r="JV13" s="12"/>
      <c r="JW13" s="12"/>
      <c r="JX13" s="12"/>
      <c r="JY13" s="12"/>
      <c r="JZ13" s="12"/>
      <c r="KA13" s="12"/>
      <c r="KB13" s="12"/>
      <c r="KC13" s="12"/>
      <c r="KD13" s="12"/>
      <c r="KE13" s="12"/>
      <c r="KF13" s="12"/>
      <c r="KG13" s="12"/>
      <c r="KH13" s="12"/>
      <c r="KI13" s="12"/>
      <c r="KJ13" s="12"/>
      <c r="KK13" s="12"/>
      <c r="KL13" s="12"/>
      <c r="KM13" s="12"/>
      <c r="KN13" s="12"/>
      <c r="KO13" s="12"/>
      <c r="KP13" s="12"/>
      <c r="KQ13" s="12"/>
      <c r="KR13" s="12"/>
      <c r="KS13" s="12"/>
      <c r="KT13" s="12"/>
      <c r="KU13" s="12"/>
      <c r="KV13" s="12"/>
      <c r="KW13" s="12"/>
      <c r="KX13" s="12"/>
      <c r="KY13" s="12"/>
      <c r="KZ13" s="12"/>
      <c r="LA13" s="12"/>
      <c r="LB13" s="12"/>
      <c r="LC13" s="12"/>
      <c r="LD13" s="12"/>
      <c r="LE13" s="12"/>
      <c r="LF13" s="12"/>
      <c r="LG13" s="12"/>
      <c r="LH13" s="12"/>
      <c r="LI13" s="12"/>
      <c r="LJ13" s="12"/>
      <c r="LK13" s="12"/>
      <c r="LL13" s="12"/>
      <c r="LM13" s="12"/>
      <c r="LN13" s="12"/>
      <c r="LO13" s="12"/>
      <c r="LP13" s="12"/>
      <c r="LQ13" s="12"/>
      <c r="LR13" s="12"/>
      <c r="LS13" s="12"/>
      <c r="LT13" s="12"/>
      <c r="LU13" s="12"/>
      <c r="LV13" s="12"/>
      <c r="LW13" s="12"/>
      <c r="LX13" s="12"/>
      <c r="LY13" s="12"/>
      <c r="LZ13" s="12"/>
      <c r="MA13" s="12"/>
      <c r="MB13" s="12"/>
      <c r="MC13" s="12"/>
      <c r="MD13" s="12"/>
      <c r="ME13" s="12"/>
      <c r="MF13" s="12"/>
      <c r="MG13" s="12"/>
      <c r="MH13" s="12"/>
      <c r="MI13" s="12"/>
      <c r="MJ13" s="12"/>
      <c r="MK13" s="12"/>
      <c r="ML13" s="12"/>
      <c r="MM13" s="12"/>
      <c r="MN13" s="12"/>
      <c r="MO13" s="12"/>
      <c r="MP13" s="12"/>
      <c r="MQ13" s="12"/>
      <c r="MR13" s="12"/>
      <c r="MS13" s="12"/>
      <c r="MT13" s="12"/>
      <c r="MU13" s="12"/>
      <c r="MV13" s="12"/>
      <c r="MW13" s="12"/>
      <c r="MX13" s="12"/>
      <c r="MY13" s="12"/>
      <c r="MZ13" s="12"/>
      <c r="NA13" s="12"/>
      <c r="NB13" s="12"/>
      <c r="NC13" s="12"/>
      <c r="ND13" s="12"/>
      <c r="NE13" s="12"/>
      <c r="NF13" s="12"/>
      <c r="NG13" s="12"/>
      <c r="NH13" s="12"/>
      <c r="NI13" s="12"/>
      <c r="NJ13" s="12"/>
      <c r="NK13" s="12"/>
      <c r="NL13" s="12"/>
      <c r="NM13" s="12"/>
      <c r="NN13" s="12"/>
      <c r="NO13" s="12"/>
      <c r="NP13" s="12"/>
      <c r="NQ13" s="12"/>
      <c r="NR13" s="12"/>
      <c r="NS13" s="12"/>
      <c r="NT13" s="12"/>
      <c r="NU13" s="12"/>
      <c r="NV13" s="12"/>
      <c r="NW13" s="12"/>
      <c r="NX13" s="12"/>
      <c r="NY13" s="12"/>
      <c r="NZ13" s="12"/>
      <c r="OA13" s="12"/>
      <c r="OB13" s="12"/>
      <c r="OC13" s="12"/>
      <c r="OD13" s="12"/>
      <c r="OE13" s="12"/>
      <c r="OF13" s="12"/>
      <c r="OG13" s="12"/>
      <c r="OH13" s="12"/>
      <c r="OI13" s="12"/>
      <c r="OJ13" s="12"/>
      <c r="OK13" s="12"/>
      <c r="OL13" s="12"/>
      <c r="OM13" s="12"/>
      <c r="ON13" s="12"/>
      <c r="OO13" s="12"/>
      <c r="OP13" s="12"/>
      <c r="OQ13" s="12"/>
      <c r="OR13" s="12"/>
      <c r="OS13" s="12"/>
      <c r="OT13" s="12"/>
      <c r="OU13" s="12"/>
      <c r="OV13" s="12"/>
      <c r="OW13" s="12"/>
      <c r="OX13" s="12"/>
      <c r="OY13" s="12"/>
      <c r="OZ13" s="12"/>
      <c r="PA13" s="12"/>
      <c r="PB13" s="12"/>
      <c r="PC13" s="12"/>
      <c r="PD13" s="12"/>
      <c r="PE13" s="12"/>
      <c r="PF13" s="12"/>
      <c r="PG13" s="12"/>
      <c r="PH13" s="12"/>
      <c r="PI13" s="12"/>
      <c r="PJ13" s="12"/>
      <c r="PK13" s="12"/>
      <c r="PL13" s="12"/>
      <c r="PM13" s="12"/>
      <c r="PN13" s="12"/>
      <c r="PO13" s="12"/>
      <c r="PP13" s="12"/>
      <c r="PQ13" s="12"/>
      <c r="PR13" s="12"/>
      <c r="PS13" s="12"/>
      <c r="PT13" s="12"/>
      <c r="PU13" s="12"/>
      <c r="PV13" s="12"/>
      <c r="PW13" s="12"/>
      <c r="PX13" s="12"/>
      <c r="PY13" s="12"/>
      <c r="PZ13" s="12"/>
      <c r="QA13" s="12"/>
      <c r="QB13" s="12"/>
      <c r="QC13" s="12"/>
      <c r="QD13" s="12"/>
      <c r="QE13" s="12"/>
      <c r="QF13" s="12"/>
      <c r="QG13" s="12"/>
      <c r="QH13" s="12"/>
      <c r="QI13" s="12"/>
      <c r="QJ13" s="12"/>
      <c r="QK13" s="12"/>
      <c r="QL13" s="12"/>
      <c r="QM13" s="12"/>
      <c r="QN13" s="12"/>
      <c r="QO13" s="12"/>
      <c r="QP13" s="12"/>
      <c r="QQ13" s="12"/>
      <c r="QR13" s="12"/>
      <c r="QS13" s="12"/>
      <c r="QT13" s="12"/>
      <c r="QU13" s="12"/>
      <c r="QV13" s="12"/>
      <c r="QW13" s="12"/>
      <c r="QX13" s="12"/>
      <c r="QY13" s="12"/>
      <c r="QZ13" s="12"/>
      <c r="RA13" s="12"/>
      <c r="RB13" s="12"/>
      <c r="RC13" s="12"/>
      <c r="RD13" s="12"/>
      <c r="RE13" s="12"/>
      <c r="RF13" s="12"/>
      <c r="RG13" s="12"/>
      <c r="RH13" s="12"/>
      <c r="RI13" s="12"/>
      <c r="RJ13" s="12"/>
      <c r="RK13" s="12"/>
      <c r="RL13" s="12"/>
      <c r="RM13" s="12"/>
      <c r="RN13" s="12"/>
      <c r="RO13" s="12"/>
      <c r="RP13" s="12"/>
      <c r="RQ13" s="12"/>
      <c r="RR13" s="12"/>
      <c r="RS13" s="12"/>
      <c r="RT13" s="12"/>
      <c r="RU13" s="12"/>
      <c r="RV13" s="12"/>
      <c r="RW13" s="12"/>
      <c r="RX13" s="12"/>
      <c r="RY13" s="12"/>
      <c r="RZ13" s="12"/>
      <c r="SA13" s="12"/>
      <c r="SB13" s="12"/>
      <c r="SC13" s="12"/>
      <c r="SD13" s="12"/>
      <c r="SE13" s="12"/>
      <c r="SF13" s="12"/>
      <c r="SG13" s="12"/>
      <c r="SH13" s="12"/>
      <c r="SI13" s="12"/>
      <c r="SJ13" s="12"/>
      <c r="SK13" s="12"/>
      <c r="SL13" s="12"/>
      <c r="SM13" s="12"/>
      <c r="SN13" s="12"/>
      <c r="SO13" s="12"/>
      <c r="SP13" s="12"/>
      <c r="SQ13" s="12"/>
      <c r="SR13" s="12"/>
      <c r="SS13" s="12"/>
      <c r="ST13" s="12"/>
      <c r="SU13" s="12"/>
      <c r="SV13" s="12"/>
      <c r="SW13" s="12"/>
      <c r="SX13" s="12"/>
      <c r="SY13" s="12"/>
      <c r="SZ13" s="12"/>
      <c r="TA13" s="12"/>
      <c r="TB13" s="12"/>
      <c r="TC13" s="12"/>
      <c r="TD13" s="12"/>
      <c r="TE13" s="12"/>
      <c r="TF13" s="12"/>
      <c r="TG13" s="12"/>
      <c r="TH13" s="12"/>
      <c r="TI13" s="12"/>
      <c r="TJ13" s="12"/>
      <c r="TK13" s="12"/>
      <c r="TL13" s="12"/>
      <c r="TM13" s="12"/>
      <c r="TN13" s="12"/>
      <c r="TO13" s="12"/>
      <c r="TP13" s="12"/>
      <c r="TQ13" s="12"/>
      <c r="TR13" s="12"/>
      <c r="TS13" s="12"/>
      <c r="TT13" s="12"/>
      <c r="TU13" s="12"/>
      <c r="TV13" s="12"/>
      <c r="TW13" s="12"/>
      <c r="TX13" s="12"/>
      <c r="TY13" s="12"/>
      <c r="TZ13" s="12"/>
      <c r="UA13" s="12"/>
      <c r="UB13" s="12"/>
      <c r="UC13" s="12"/>
      <c r="UD13" s="12"/>
      <c r="UE13" s="12"/>
      <c r="UF13" s="12"/>
      <c r="UG13" s="12"/>
      <c r="UH13" s="12"/>
      <c r="UI13" s="12"/>
      <c r="UJ13" s="12"/>
      <c r="UK13" s="12"/>
      <c r="UL13" s="12"/>
      <c r="UM13" s="12"/>
      <c r="UN13" s="12"/>
      <c r="UO13" s="12"/>
      <c r="UP13" s="12"/>
      <c r="UQ13" s="12"/>
      <c r="UR13" s="12"/>
      <c r="US13" s="12"/>
      <c r="UT13" s="12"/>
      <c r="UU13" s="12"/>
      <c r="UV13" s="12"/>
      <c r="UW13" s="12"/>
      <c r="UX13" s="12"/>
      <c r="UY13" s="12"/>
      <c r="UZ13" s="12"/>
      <c r="VA13" s="12"/>
      <c r="VB13" s="12"/>
      <c r="VC13" s="12"/>
      <c r="VD13" s="12"/>
      <c r="VE13" s="12"/>
      <c r="VF13" s="12"/>
      <c r="VG13" s="12"/>
      <c r="VH13" s="12"/>
      <c r="VI13" s="12"/>
      <c r="VJ13" s="12"/>
      <c r="VK13" s="12"/>
      <c r="VL13" s="12"/>
      <c r="VM13" s="12"/>
      <c r="VN13" s="12"/>
      <c r="VO13" s="12"/>
      <c r="VP13" s="12"/>
      <c r="VQ13" s="12"/>
      <c r="VR13" s="12"/>
      <c r="VS13" s="12"/>
      <c r="VT13" s="12"/>
      <c r="VU13" s="12"/>
      <c r="VV13" s="12"/>
      <c r="VW13" s="12"/>
      <c r="VX13" s="12"/>
      <c r="VY13" s="12"/>
      <c r="VZ13" s="12"/>
      <c r="WA13" s="12"/>
      <c r="WB13" s="12"/>
      <c r="WC13" s="12"/>
      <c r="WD13" s="12"/>
      <c r="WE13" s="12"/>
      <c r="WF13" s="12"/>
      <c r="WG13" s="12"/>
      <c r="WH13" s="12"/>
      <c r="WI13" s="12"/>
      <c r="WJ13" s="12"/>
      <c r="WK13" s="12"/>
      <c r="WL13" s="12"/>
      <c r="WM13" s="12"/>
      <c r="WN13" s="12"/>
      <c r="WO13" s="12"/>
      <c r="WP13" s="12"/>
      <c r="WQ13" s="12"/>
      <c r="WR13" s="12"/>
      <c r="WS13" s="12"/>
      <c r="WT13" s="12"/>
      <c r="WU13" s="12"/>
      <c r="WV13" s="12"/>
      <c r="WW13" s="12"/>
      <c r="WX13" s="12"/>
      <c r="WY13" s="12"/>
      <c r="WZ13" s="12"/>
      <c r="XA13" s="12"/>
      <c r="XB13" s="12"/>
      <c r="XC13" s="12"/>
      <c r="XD13" s="12"/>
      <c r="XE13" s="12"/>
      <c r="XF13" s="12"/>
      <c r="XG13" s="12"/>
      <c r="XH13" s="12"/>
      <c r="XI13" s="12"/>
      <c r="XJ13" s="12"/>
      <c r="XK13" s="12"/>
      <c r="XL13" s="12"/>
      <c r="XM13" s="12"/>
      <c r="XN13" s="12"/>
      <c r="XO13" s="12"/>
      <c r="XP13" s="12"/>
      <c r="XQ13" s="12"/>
      <c r="XR13" s="12"/>
      <c r="XS13" s="12"/>
      <c r="XT13" s="12"/>
      <c r="XU13" s="12"/>
      <c r="XV13" s="12"/>
      <c r="XW13" s="12"/>
      <c r="XX13" s="12"/>
      <c r="XY13" s="12"/>
      <c r="XZ13" s="12"/>
      <c r="YA13" s="12"/>
      <c r="YB13" s="12"/>
      <c r="YC13" s="12"/>
      <c r="YD13" s="12"/>
      <c r="YE13" s="12"/>
      <c r="YF13" s="12"/>
      <c r="YG13" s="12"/>
      <c r="YH13" s="12"/>
      <c r="YI13" s="12"/>
      <c r="YJ13" s="12"/>
      <c r="YK13" s="12"/>
      <c r="YL13" s="12"/>
      <c r="YM13" s="12"/>
      <c r="YN13" s="12"/>
      <c r="YO13" s="12"/>
      <c r="YP13" s="12"/>
      <c r="YQ13" s="12"/>
      <c r="YR13" s="12"/>
      <c r="YS13" s="12"/>
      <c r="YT13" s="12"/>
      <c r="YU13" s="12"/>
      <c r="YV13" s="12"/>
      <c r="YW13" s="12"/>
      <c r="YX13" s="12"/>
      <c r="YY13" s="12"/>
      <c r="YZ13" s="12"/>
      <c r="ZA13" s="12"/>
      <c r="ZB13" s="12"/>
      <c r="ZC13" s="12"/>
      <c r="ZD13" s="12"/>
      <c r="ZE13" s="12"/>
      <c r="ZF13" s="12"/>
      <c r="ZG13" s="12"/>
      <c r="ZH13" s="12"/>
      <c r="ZI13" s="12"/>
      <c r="ZJ13" s="12"/>
      <c r="ZK13" s="12"/>
      <c r="ZL13" s="12"/>
      <c r="ZM13" s="12"/>
      <c r="ZN13" s="12"/>
      <c r="ZO13" s="12"/>
      <c r="ZP13" s="12"/>
      <c r="ZQ13" s="12"/>
      <c r="ZR13" s="12"/>
      <c r="ZS13" s="12"/>
      <c r="ZT13" s="12"/>
      <c r="ZU13" s="12"/>
      <c r="ZV13" s="12"/>
      <c r="ZW13" s="12"/>
      <c r="ZX13" s="12"/>
      <c r="ZY13" s="12"/>
      <c r="ZZ13" s="12"/>
      <c r="AAA13" s="12"/>
      <c r="AAB13" s="12"/>
      <c r="AAC13" s="12"/>
      <c r="AAD13" s="12"/>
      <c r="AAE13" s="12"/>
      <c r="AAF13" s="12"/>
      <c r="AAG13" s="12"/>
      <c r="AAH13" s="12"/>
      <c r="AAI13" s="12"/>
      <c r="AAJ13" s="12"/>
      <c r="AAK13" s="12"/>
      <c r="AAL13" s="12"/>
      <c r="AAM13" s="12"/>
      <c r="AAN13" s="12"/>
      <c r="AAO13" s="12"/>
      <c r="AAP13" s="12"/>
      <c r="AAQ13" s="12"/>
      <c r="AAR13" s="12"/>
      <c r="AAS13" s="12"/>
      <c r="AAT13" s="12"/>
      <c r="AAU13" s="12"/>
      <c r="AAV13" s="12"/>
      <c r="AAW13" s="12"/>
      <c r="AAX13" s="12"/>
      <c r="AAY13" s="12"/>
      <c r="AAZ13" s="12"/>
      <c r="ABA13" s="12"/>
      <c r="ABB13" s="12"/>
      <c r="ABC13" s="12"/>
      <c r="ABD13" s="12"/>
      <c r="ABE13" s="12"/>
      <c r="ABF13" s="12"/>
      <c r="ABG13" s="12"/>
      <c r="ABH13" s="12"/>
      <c r="ABI13" s="12"/>
      <c r="ABJ13" s="12"/>
      <c r="ABK13" s="12"/>
      <c r="ABL13" s="12"/>
      <c r="ABM13" s="12"/>
      <c r="ABN13" s="12"/>
      <c r="ABO13" s="12"/>
      <c r="ABP13" s="12"/>
      <c r="ABQ13" s="12"/>
      <c r="ABR13" s="12"/>
      <c r="ABS13" s="12"/>
      <c r="ABT13" s="12"/>
      <c r="ABU13" s="12"/>
      <c r="ABV13" s="12"/>
      <c r="ABW13" s="12"/>
      <c r="ABX13" s="12"/>
      <c r="ABY13" s="12"/>
      <c r="ABZ13" s="12"/>
      <c r="ACA13" s="12"/>
      <c r="ACB13" s="12"/>
      <c r="ACC13" s="12"/>
      <c r="ACD13" s="12"/>
      <c r="ACE13" s="12"/>
      <c r="ACF13" s="12"/>
      <c r="ACG13" s="12"/>
      <c r="ACH13" s="12"/>
      <c r="ACI13" s="12"/>
      <c r="ACJ13" s="12"/>
      <c r="ACK13" s="12"/>
      <c r="ACL13" s="12"/>
      <c r="ACM13" s="12"/>
      <c r="ACN13" s="12"/>
      <c r="ACO13" s="12"/>
      <c r="ACP13" s="12"/>
      <c r="ACQ13" s="12"/>
      <c r="ACR13" s="12"/>
      <c r="ACS13" s="12"/>
      <c r="ACT13" s="12"/>
      <c r="ACU13" s="12"/>
      <c r="ACV13" s="12"/>
      <c r="ACW13" s="12"/>
      <c r="ACX13" s="12"/>
      <c r="ACY13" s="12"/>
      <c r="ACZ13" s="12"/>
      <c r="ADA13" s="12"/>
      <c r="ADB13" s="12"/>
      <c r="ADC13" s="12"/>
      <c r="ADD13" s="12"/>
      <c r="ADE13" s="12"/>
      <c r="ADF13" s="12"/>
      <c r="ADG13" s="12"/>
      <c r="ADH13" s="12"/>
      <c r="ADI13" s="12"/>
      <c r="ADJ13" s="12"/>
      <c r="ADK13" s="12"/>
      <c r="ADL13" s="12"/>
      <c r="ADM13" s="12"/>
      <c r="ADN13" s="12"/>
      <c r="ADO13" s="12"/>
      <c r="ADP13" s="12"/>
      <c r="ADQ13" s="12"/>
      <c r="ADR13" s="12"/>
      <c r="ADS13" s="12"/>
      <c r="ADT13" s="12"/>
      <c r="ADU13" s="12"/>
      <c r="ADV13" s="12"/>
      <c r="ADW13" s="12"/>
      <c r="ADX13" s="12"/>
      <c r="ADY13" s="12"/>
      <c r="ADZ13" s="12"/>
      <c r="AEA13" s="12"/>
      <c r="AEB13" s="12"/>
      <c r="AEC13" s="12"/>
      <c r="AED13" s="12"/>
      <c r="AEE13" s="12"/>
      <c r="AEF13" s="12"/>
      <c r="AEG13" s="12"/>
      <c r="AEH13" s="12"/>
      <c r="AEI13" s="12"/>
      <c r="AEJ13" s="12"/>
      <c r="AEK13" s="12"/>
      <c r="AEL13" s="12"/>
      <c r="AEM13" s="12"/>
      <c r="AEN13" s="12"/>
      <c r="AEO13" s="12"/>
      <c r="AEP13" s="12"/>
      <c r="AEQ13" s="12"/>
      <c r="AER13" s="12"/>
      <c r="AES13" s="12"/>
      <c r="AET13" s="12"/>
      <c r="AEU13" s="12"/>
      <c r="AEV13" s="12"/>
      <c r="AEW13" s="12"/>
      <c r="AEX13" s="12"/>
      <c r="AEY13" s="12"/>
      <c r="AEZ13" s="12"/>
      <c r="AFA13" s="12"/>
      <c r="AFB13" s="12"/>
      <c r="AFC13" s="12"/>
      <c r="AFD13" s="12"/>
      <c r="AFE13" s="12"/>
      <c r="AFF13" s="12"/>
      <c r="AFG13" s="12"/>
      <c r="AFH13" s="12"/>
      <c r="AFI13" s="12"/>
      <c r="AFJ13" s="12"/>
      <c r="AFK13" s="12"/>
      <c r="AFL13" s="12"/>
      <c r="AFM13" s="12"/>
      <c r="AFN13" s="12"/>
      <c r="AFO13" s="12"/>
      <c r="AFP13" s="12"/>
      <c r="AFQ13" s="12"/>
      <c r="AFR13" s="12"/>
      <c r="AFS13" s="12"/>
      <c r="AFT13" s="12"/>
      <c r="AFU13" s="12"/>
      <c r="AFV13" s="12"/>
      <c r="AFW13" s="12"/>
      <c r="AFX13" s="12"/>
      <c r="AFY13" s="12"/>
      <c r="AFZ13" s="12"/>
      <c r="AGA13" s="12"/>
      <c r="AGB13" s="12"/>
      <c r="AGC13" s="12"/>
      <c r="AGD13" s="12"/>
      <c r="AGE13" s="12"/>
      <c r="AGF13" s="12"/>
      <c r="AGG13" s="12"/>
      <c r="AGH13" s="12"/>
      <c r="AGI13" s="12"/>
      <c r="AGJ13" s="12"/>
      <c r="AGK13" s="12"/>
      <c r="AGL13" s="12"/>
      <c r="AGM13" s="12"/>
      <c r="AGN13" s="12"/>
      <c r="AGO13" s="12"/>
      <c r="AGP13" s="12"/>
      <c r="AGQ13" s="12"/>
      <c r="AGR13" s="12"/>
      <c r="AGS13" s="12"/>
      <c r="AGT13" s="12"/>
      <c r="AGU13" s="12"/>
      <c r="AGV13" s="12"/>
      <c r="AGW13" s="12"/>
      <c r="AGX13" s="12"/>
      <c r="AGY13" s="12"/>
      <c r="AGZ13" s="12"/>
      <c r="AHA13" s="12"/>
      <c r="AHB13" s="12"/>
      <c r="AHC13" s="12"/>
      <c r="AHD13" s="12"/>
      <c r="AHE13" s="12"/>
      <c r="AHF13" s="12"/>
      <c r="AHG13" s="12"/>
      <c r="AHH13" s="12"/>
      <c r="AHI13" s="12"/>
      <c r="AHJ13" s="12"/>
      <c r="AHK13" s="12"/>
      <c r="AHL13" s="12"/>
      <c r="AHM13" s="12"/>
      <c r="AHN13" s="12"/>
      <c r="AHO13" s="12"/>
      <c r="AHP13" s="12"/>
      <c r="AHQ13" s="12"/>
      <c r="AHR13" s="12"/>
      <c r="AHS13" s="12"/>
      <c r="AHT13" s="12"/>
      <c r="AHU13" s="12"/>
      <c r="AHV13" s="12"/>
      <c r="AHW13" s="12"/>
      <c r="AHX13" s="12"/>
      <c r="AHY13" s="12"/>
      <c r="AHZ13" s="12"/>
      <c r="AIA13" s="12"/>
      <c r="AIB13" s="12"/>
      <c r="AIC13" s="12"/>
      <c r="AID13" s="12"/>
      <c r="AIE13" s="12"/>
      <c r="AIF13" s="12"/>
      <c r="AIG13" s="12"/>
      <c r="AIH13" s="12"/>
      <c r="AII13" s="12"/>
      <c r="AIJ13" s="12"/>
      <c r="AIK13" s="12"/>
      <c r="AIL13" s="12"/>
      <c r="AIM13" s="12"/>
      <c r="AIN13" s="12"/>
      <c r="AIO13" s="12"/>
      <c r="AIP13" s="12"/>
      <c r="AIQ13" s="12"/>
      <c r="AIR13" s="12"/>
      <c r="AIS13" s="12"/>
      <c r="AIT13" s="12"/>
      <c r="AIU13" s="12"/>
      <c r="AIV13" s="12"/>
      <c r="AIW13" s="12"/>
      <c r="AIX13" s="12"/>
      <c r="AIY13" s="12"/>
      <c r="AIZ13" s="12"/>
      <c r="AJA13" s="12"/>
      <c r="AJB13" s="12"/>
      <c r="AJC13" s="12"/>
      <c r="AJD13" s="12"/>
      <c r="AJE13" s="12"/>
      <c r="AJF13" s="12"/>
      <c r="AJG13" s="12"/>
      <c r="AJH13" s="12"/>
      <c r="AJI13" s="12"/>
      <c r="AJJ13" s="12"/>
      <c r="AJK13" s="12"/>
      <c r="AJL13" s="12"/>
      <c r="AJM13" s="12"/>
      <c r="AJN13" s="12"/>
      <c r="AJO13" s="12"/>
      <c r="AJP13" s="12"/>
      <c r="AJQ13" s="12"/>
      <c r="AJR13" s="12"/>
      <c r="AJS13" s="12"/>
      <c r="AJT13" s="12"/>
      <c r="AJU13" s="12"/>
      <c r="AJV13" s="12"/>
      <c r="AJW13" s="12"/>
      <c r="AJX13" s="12"/>
      <c r="AJY13" s="12"/>
      <c r="AJZ13" s="12"/>
      <c r="AKA13" s="12"/>
      <c r="AKB13" s="12"/>
      <c r="AKC13" s="12"/>
      <c r="AKD13" s="12"/>
      <c r="AKE13" s="12"/>
      <c r="AKF13" s="12"/>
      <c r="AKG13" s="12"/>
      <c r="AKH13" s="12"/>
      <c r="AKI13" s="12"/>
      <c r="AKJ13" s="12"/>
      <c r="AKK13" s="12"/>
      <c r="AKL13" s="12"/>
      <c r="AKM13" s="12"/>
      <c r="AKN13" s="12"/>
      <c r="AKO13" s="12"/>
      <c r="AKP13" s="12"/>
      <c r="AKQ13" s="12"/>
      <c r="AKR13" s="12"/>
      <c r="AKS13" s="12"/>
      <c r="AKT13" s="12"/>
      <c r="AKU13" s="12"/>
      <c r="AKV13" s="12"/>
      <c r="AKW13" s="12"/>
      <c r="AKX13" s="12"/>
      <c r="AKY13" s="12"/>
      <c r="AKZ13" s="12"/>
      <c r="ALA13" s="12"/>
      <c r="ALB13" s="12"/>
      <c r="ALC13" s="12"/>
      <c r="ALD13" s="12"/>
      <c r="ALE13" s="12"/>
      <c r="ALF13" s="12"/>
      <c r="ALG13" s="12"/>
      <c r="ALH13" s="12"/>
      <c r="ALI13" s="12"/>
      <c r="ALJ13" s="12"/>
      <c r="ALK13" s="12"/>
      <c r="ALL13" s="12"/>
      <c r="ALM13" s="12"/>
      <c r="ALN13" s="12"/>
      <c r="ALO13" s="12"/>
      <c r="ALP13" s="12"/>
      <c r="ALQ13" s="12"/>
      <c r="ALR13" s="12"/>
      <c r="ALS13" s="12"/>
      <c r="ALT13" s="12"/>
      <c r="ALU13" s="12"/>
      <c r="ALV13" s="12"/>
      <c r="ALW13" s="12"/>
      <c r="ALX13" s="12"/>
      <c r="ALY13" s="12"/>
      <c r="ALZ13" s="12"/>
      <c r="AMA13" s="12"/>
      <c r="AMB13" s="12"/>
      <c r="AMC13" s="12"/>
      <c r="AMD13" s="12"/>
      <c r="AME13" s="12"/>
      <c r="AMF13" s="12"/>
      <c r="AMG13" s="12"/>
      <c r="AMH13" s="12"/>
      <c r="AMI13" s="12"/>
      <c r="AMJ13" s="12"/>
      <c r="AMK13" s="12"/>
      <c r="AML13" s="12"/>
      <c r="AMM13" s="12"/>
      <c r="AMN13" s="12"/>
      <c r="AMO13" s="12"/>
      <c r="AMP13" s="12"/>
      <c r="AMQ13" s="12"/>
      <c r="AMR13" s="12"/>
      <c r="AMS13" s="12"/>
      <c r="AMT13" s="12"/>
      <c r="AMU13" s="12"/>
      <c r="AMV13" s="12"/>
      <c r="AMW13" s="12"/>
      <c r="AMX13" s="12"/>
      <c r="AMY13" s="12"/>
      <c r="AMZ13" s="12"/>
      <c r="ANA13" s="12"/>
      <c r="ANB13" s="12"/>
      <c r="ANC13" s="12"/>
      <c r="AND13" s="12"/>
      <c r="ANE13" s="12"/>
      <c r="ANF13" s="12"/>
      <c r="ANG13" s="12"/>
      <c r="ANH13" s="12"/>
      <c r="ANI13" s="12"/>
      <c r="ANJ13" s="12"/>
      <c r="ANK13" s="12"/>
      <c r="ANL13" s="12"/>
      <c r="ANM13" s="12"/>
      <c r="ANN13" s="12"/>
      <c r="ANO13" s="12"/>
      <c r="ANP13" s="12"/>
      <c r="ANQ13" s="12"/>
      <c r="ANR13" s="12"/>
      <c r="ANS13" s="12"/>
      <c r="ANT13" s="12"/>
      <c r="ANU13" s="12"/>
      <c r="ANV13" s="12"/>
      <c r="ANW13" s="12"/>
      <c r="ANX13" s="12"/>
      <c r="ANY13" s="12"/>
      <c r="ANZ13" s="12"/>
      <c r="AOA13" s="12"/>
      <c r="AOB13" s="12"/>
      <c r="AOC13" s="12"/>
      <c r="AOD13" s="12"/>
      <c r="AOE13" s="12"/>
      <c r="AOF13" s="12"/>
      <c r="AOG13" s="12"/>
      <c r="AOH13" s="12"/>
      <c r="AOI13" s="12"/>
      <c r="AOJ13" s="12"/>
      <c r="AOK13" s="12"/>
      <c r="AOL13" s="12"/>
      <c r="AOM13" s="12"/>
      <c r="AON13" s="12"/>
      <c r="AOO13" s="12"/>
      <c r="AOP13" s="12"/>
      <c r="AOQ13" s="12"/>
      <c r="AOR13" s="12"/>
      <c r="AOS13" s="12"/>
      <c r="AOT13" s="12"/>
      <c r="AOU13" s="12"/>
      <c r="AOV13" s="12"/>
      <c r="AOW13" s="12"/>
      <c r="AOX13" s="12"/>
      <c r="AOY13" s="12"/>
      <c r="AOZ13" s="12"/>
      <c r="APA13" s="12"/>
      <c r="APB13" s="12"/>
      <c r="APC13" s="12"/>
      <c r="APD13" s="12"/>
      <c r="APE13" s="12"/>
      <c r="APF13" s="12"/>
      <c r="APG13" s="12"/>
      <c r="APH13" s="12"/>
      <c r="API13" s="12"/>
      <c r="APJ13" s="12"/>
      <c r="APK13" s="12"/>
      <c r="APL13" s="12"/>
      <c r="APM13" s="12"/>
      <c r="APN13" s="12"/>
      <c r="APO13" s="12"/>
      <c r="APP13" s="12"/>
      <c r="APQ13" s="12"/>
      <c r="APR13" s="12"/>
      <c r="APS13" s="12"/>
      <c r="APT13" s="12"/>
      <c r="APU13" s="12"/>
      <c r="APV13" s="12"/>
      <c r="APW13" s="12"/>
      <c r="APX13" s="12"/>
      <c r="APY13" s="12"/>
      <c r="APZ13" s="12"/>
      <c r="AQA13" s="12"/>
      <c r="AQB13" s="12"/>
      <c r="AQC13" s="12"/>
      <c r="AQD13" s="12"/>
      <c r="AQE13" s="12"/>
      <c r="AQF13" s="12"/>
      <c r="AQG13" s="12"/>
      <c r="AQH13" s="12"/>
      <c r="AQI13" s="12"/>
      <c r="AQJ13" s="12"/>
      <c r="AQK13" s="12"/>
      <c r="AQL13" s="12"/>
      <c r="AQM13" s="12"/>
      <c r="AQN13" s="12"/>
      <c r="AQO13" s="12"/>
      <c r="AQP13" s="12"/>
      <c r="AQQ13" s="12"/>
      <c r="AQR13" s="12"/>
      <c r="AQS13" s="12"/>
      <c r="AQT13" s="12"/>
      <c r="AQU13" s="12"/>
      <c r="AQV13" s="12"/>
      <c r="AQW13" s="12"/>
      <c r="AQX13" s="12"/>
      <c r="AQY13" s="12"/>
      <c r="AQZ13" s="12"/>
      <c r="ARA13" s="12"/>
      <c r="ARB13" s="12"/>
      <c r="ARC13" s="12"/>
      <c r="ARD13" s="12"/>
      <c r="ARE13" s="12"/>
      <c r="ARF13" s="12"/>
      <c r="ARG13" s="12"/>
      <c r="ARH13" s="12"/>
      <c r="ARI13" s="12"/>
      <c r="ARJ13" s="12"/>
      <c r="ARK13" s="12"/>
      <c r="ARL13" s="12"/>
      <c r="ARM13" s="12"/>
      <c r="ARN13" s="12"/>
      <c r="ARO13" s="12"/>
      <c r="ARP13" s="12"/>
      <c r="ARQ13" s="12"/>
      <c r="ARR13" s="12"/>
      <c r="ARS13" s="12"/>
      <c r="ART13" s="12"/>
      <c r="ARU13" s="12"/>
      <c r="ARV13" s="12"/>
      <c r="ARW13" s="12"/>
      <c r="ARX13" s="12"/>
      <c r="ARY13" s="12"/>
      <c r="ARZ13" s="12"/>
      <c r="ASA13" s="12"/>
      <c r="ASB13" s="12"/>
      <c r="ASC13" s="12"/>
      <c r="ASD13" s="12"/>
      <c r="ASE13" s="12"/>
      <c r="ASF13" s="12"/>
      <c r="ASG13" s="12"/>
      <c r="ASH13" s="12"/>
      <c r="ASI13" s="12"/>
      <c r="ASJ13" s="12"/>
      <c r="ASK13" s="12"/>
      <c r="ASL13" s="12"/>
      <c r="ASM13" s="12"/>
      <c r="ASN13" s="12"/>
      <c r="ASO13" s="12"/>
      <c r="ASP13" s="12"/>
      <c r="ASQ13" s="12"/>
      <c r="ASR13" s="12"/>
      <c r="ASS13" s="12"/>
      <c r="AST13" s="12"/>
      <c r="ASU13" s="12"/>
      <c r="ASV13" s="12"/>
      <c r="ASW13" s="12"/>
      <c r="ASX13" s="12"/>
      <c r="ASY13" s="12"/>
      <c r="ASZ13" s="12"/>
      <c r="ATA13" s="12"/>
      <c r="ATB13" s="12"/>
      <c r="ATC13" s="12"/>
      <c r="ATD13" s="12"/>
      <c r="ATE13" s="12"/>
      <c r="ATF13" s="12"/>
      <c r="ATG13" s="12"/>
      <c r="ATH13" s="12"/>
      <c r="ATI13" s="12"/>
      <c r="ATJ13" s="12"/>
      <c r="ATK13" s="12"/>
      <c r="ATL13" s="12"/>
      <c r="ATM13" s="12"/>
      <c r="ATN13" s="12"/>
      <c r="ATO13" s="12"/>
      <c r="ATP13" s="12"/>
      <c r="ATQ13" s="12"/>
      <c r="ATR13" s="12"/>
      <c r="ATS13" s="12"/>
      <c r="ATT13" s="12"/>
      <c r="ATU13" s="12"/>
      <c r="ATV13" s="12"/>
      <c r="ATW13" s="12"/>
      <c r="ATX13" s="12"/>
      <c r="ATY13" s="12"/>
      <c r="ATZ13" s="12"/>
      <c r="AUA13" s="12"/>
      <c r="AUB13" s="12"/>
      <c r="AUC13" s="12"/>
      <c r="AUD13" s="12"/>
      <c r="AUE13" s="12"/>
      <c r="AUF13" s="12"/>
      <c r="AUG13" s="12"/>
      <c r="AUH13" s="12"/>
      <c r="AUI13" s="12"/>
      <c r="AUJ13" s="12"/>
      <c r="AUK13" s="12"/>
      <c r="AUL13" s="12"/>
      <c r="AUM13" s="12"/>
      <c r="AUN13" s="12"/>
      <c r="AUO13" s="12"/>
      <c r="AUP13" s="12"/>
      <c r="AUQ13" s="12"/>
      <c r="AUR13" s="12"/>
      <c r="AUS13" s="12"/>
      <c r="AUT13" s="12"/>
      <c r="AUU13" s="12"/>
      <c r="AUV13" s="12"/>
      <c r="AUW13" s="12"/>
      <c r="AUX13" s="12"/>
      <c r="AUY13" s="12"/>
      <c r="AUZ13" s="12"/>
      <c r="AVA13" s="12"/>
      <c r="AVB13" s="12"/>
      <c r="AVC13" s="12"/>
      <c r="AVD13" s="12"/>
      <c r="AVE13" s="12"/>
      <c r="AVF13" s="12"/>
      <c r="AVG13" s="12"/>
      <c r="AVH13" s="12"/>
      <c r="AVI13" s="12"/>
      <c r="AVJ13" s="12"/>
      <c r="AVK13" s="12"/>
      <c r="AVL13" s="12"/>
      <c r="AVM13" s="12"/>
      <c r="AVN13" s="12"/>
      <c r="AVO13" s="12"/>
      <c r="AVP13" s="12"/>
      <c r="AVQ13" s="12"/>
      <c r="AVR13" s="12"/>
      <c r="AVS13" s="12"/>
      <c r="AVT13" s="12"/>
      <c r="AVU13" s="12"/>
      <c r="AVV13" s="12"/>
      <c r="AVW13" s="12"/>
      <c r="AVX13" s="12"/>
      <c r="AVY13" s="12"/>
      <c r="AVZ13" s="12"/>
      <c r="AWA13" s="12"/>
      <c r="AWB13" s="12"/>
      <c r="AWC13" s="12"/>
      <c r="AWD13" s="12"/>
      <c r="AWE13" s="12"/>
      <c r="AWF13" s="12"/>
      <c r="AWG13" s="12"/>
      <c r="AWH13" s="12"/>
      <c r="AWI13" s="12"/>
      <c r="AWJ13" s="12"/>
      <c r="AWK13" s="12"/>
      <c r="AWL13" s="12"/>
      <c r="AWM13" s="12"/>
      <c r="AWN13" s="12"/>
      <c r="AWO13" s="12"/>
      <c r="AWP13" s="12"/>
      <c r="AWQ13" s="12"/>
      <c r="AWR13" s="12"/>
      <c r="AWS13" s="12"/>
      <c r="AWT13" s="12"/>
      <c r="AWU13" s="12"/>
      <c r="AWV13" s="12"/>
      <c r="AWW13" s="12"/>
      <c r="AWX13" s="12"/>
      <c r="AWY13" s="12"/>
      <c r="AWZ13" s="12"/>
      <c r="AXA13" s="12"/>
      <c r="AXB13" s="12"/>
      <c r="AXC13" s="12"/>
      <c r="AXD13" s="12"/>
      <c r="AXE13" s="12"/>
      <c r="AXF13" s="12"/>
      <c r="AXG13" s="12"/>
      <c r="AXH13" s="12"/>
      <c r="AXI13" s="12"/>
      <c r="AXJ13" s="12"/>
      <c r="AXK13" s="12"/>
      <c r="AXL13" s="12"/>
      <c r="AXM13" s="12"/>
      <c r="AXN13" s="12"/>
      <c r="AXO13" s="12"/>
      <c r="AXP13" s="12"/>
      <c r="AXQ13" s="12"/>
      <c r="AXR13" s="12"/>
      <c r="AXS13" s="12"/>
      <c r="AXT13" s="12"/>
      <c r="AXU13" s="12"/>
      <c r="AXV13" s="12"/>
      <c r="AXW13" s="12"/>
      <c r="AXX13" s="12"/>
      <c r="AXY13" s="12"/>
      <c r="AXZ13" s="12"/>
      <c r="AYA13" s="12"/>
      <c r="AYB13" s="12"/>
      <c r="AYC13" s="12"/>
      <c r="AYD13" s="12"/>
      <c r="AYE13" s="12"/>
      <c r="AYF13" s="12"/>
      <c r="AYG13" s="12"/>
      <c r="AYH13" s="12"/>
      <c r="AYI13" s="12"/>
      <c r="AYJ13" s="12"/>
      <c r="AYK13" s="12"/>
      <c r="AYL13" s="12"/>
      <c r="AYM13" s="12"/>
      <c r="AYN13" s="12"/>
      <c r="AYO13" s="12"/>
      <c r="AYP13" s="12"/>
      <c r="AYQ13" s="12"/>
      <c r="AYR13" s="12"/>
      <c r="AYS13" s="12"/>
      <c r="AYT13" s="12"/>
      <c r="AYU13" s="12"/>
      <c r="AYV13" s="12"/>
      <c r="AYW13" s="12"/>
      <c r="AYX13" s="12"/>
      <c r="AYY13" s="12"/>
      <c r="AYZ13" s="12"/>
      <c r="AZA13" s="12"/>
      <c r="AZB13" s="12"/>
      <c r="AZC13" s="12"/>
      <c r="AZD13" s="12"/>
      <c r="AZE13" s="12"/>
      <c r="AZF13" s="12"/>
      <c r="AZG13" s="12"/>
      <c r="AZH13" s="12"/>
      <c r="AZI13" s="12"/>
      <c r="AZJ13" s="12"/>
      <c r="AZK13" s="12"/>
      <c r="AZL13" s="12"/>
      <c r="AZM13" s="12"/>
      <c r="AZN13" s="12"/>
      <c r="AZO13" s="12"/>
      <c r="AZP13" s="12"/>
      <c r="AZQ13" s="12"/>
      <c r="AZR13" s="12"/>
      <c r="AZS13" s="12"/>
      <c r="AZT13" s="12"/>
      <c r="AZU13" s="12"/>
      <c r="AZV13" s="12"/>
      <c r="AZW13" s="12"/>
      <c r="AZX13" s="12"/>
      <c r="AZY13" s="12"/>
      <c r="AZZ13" s="12"/>
      <c r="BAA13" s="12"/>
      <c r="BAB13" s="12"/>
      <c r="BAC13" s="12"/>
      <c r="BAD13" s="12"/>
      <c r="BAE13" s="12"/>
      <c r="BAF13" s="12"/>
      <c r="BAG13" s="12"/>
      <c r="BAH13" s="12"/>
      <c r="BAI13" s="12"/>
      <c r="BAJ13" s="12"/>
      <c r="BAK13" s="12"/>
      <c r="BAL13" s="12"/>
      <c r="BAM13" s="12"/>
      <c r="BAN13" s="12"/>
      <c r="BAO13" s="12"/>
      <c r="BAP13" s="12"/>
      <c r="BAQ13" s="12"/>
      <c r="BAR13" s="12"/>
      <c r="BAS13" s="12"/>
      <c r="BAT13" s="12"/>
      <c r="BAU13" s="12"/>
      <c r="BAV13" s="12"/>
      <c r="BAW13" s="12"/>
      <c r="BAX13" s="12"/>
      <c r="BAY13" s="12"/>
      <c r="BAZ13" s="12"/>
      <c r="BBA13" s="12"/>
      <c r="BBB13" s="12"/>
      <c r="BBC13" s="12"/>
      <c r="BBD13" s="12"/>
      <c r="BBE13" s="12"/>
      <c r="BBF13" s="12"/>
      <c r="BBG13" s="12"/>
      <c r="BBH13" s="12"/>
      <c r="BBI13" s="12"/>
      <c r="BBJ13" s="12"/>
      <c r="BBK13" s="12"/>
      <c r="BBL13" s="12"/>
      <c r="BBM13" s="12"/>
      <c r="BBN13" s="12"/>
      <c r="BBO13" s="12"/>
      <c r="BBP13" s="12"/>
      <c r="BBQ13" s="12"/>
      <c r="BBR13" s="12"/>
      <c r="BBS13" s="12"/>
      <c r="BBT13" s="12"/>
      <c r="BBU13" s="12"/>
      <c r="BBV13" s="12"/>
      <c r="BBW13" s="12"/>
      <c r="BBX13" s="12"/>
      <c r="BBY13" s="12"/>
      <c r="BBZ13" s="12"/>
      <c r="BCA13" s="12"/>
      <c r="BCB13" s="12"/>
      <c r="BCC13" s="12"/>
      <c r="BCD13" s="12"/>
      <c r="BCE13" s="12"/>
      <c r="BCF13" s="12"/>
      <c r="BCG13" s="12"/>
      <c r="BCH13" s="12"/>
      <c r="BCI13" s="12"/>
      <c r="BCJ13" s="12"/>
      <c r="BCK13" s="12"/>
      <c r="BCL13" s="12"/>
      <c r="BCM13" s="12"/>
      <c r="BCN13" s="12"/>
      <c r="BCO13" s="12"/>
      <c r="BCP13" s="12"/>
      <c r="BCQ13" s="12"/>
      <c r="BCR13" s="12"/>
      <c r="BCS13" s="12"/>
      <c r="BCT13" s="12"/>
      <c r="BCU13" s="12"/>
      <c r="BCV13" s="12"/>
      <c r="BCW13" s="12"/>
      <c r="BCX13" s="12"/>
      <c r="BCY13" s="12"/>
      <c r="BCZ13" s="12"/>
      <c r="BDA13" s="12"/>
      <c r="BDB13" s="12"/>
      <c r="BDC13" s="12"/>
      <c r="BDD13" s="12"/>
      <c r="BDE13" s="12"/>
      <c r="BDF13" s="12"/>
      <c r="BDG13" s="12"/>
      <c r="BDH13" s="12"/>
      <c r="BDI13" s="12"/>
      <c r="BDJ13" s="12"/>
      <c r="BDK13" s="12"/>
      <c r="BDL13" s="12"/>
      <c r="BDM13" s="12"/>
      <c r="BDN13" s="12"/>
      <c r="BDO13" s="12"/>
      <c r="BDP13" s="12"/>
      <c r="BDQ13" s="12"/>
      <c r="BDR13" s="12"/>
      <c r="BDS13" s="12"/>
      <c r="BDT13" s="12"/>
      <c r="BDU13" s="12"/>
      <c r="BDV13" s="12"/>
      <c r="BDW13" s="12"/>
      <c r="BDX13" s="12"/>
      <c r="BDY13" s="12"/>
      <c r="BDZ13" s="12"/>
      <c r="BEA13" s="12"/>
      <c r="BEB13" s="12"/>
      <c r="BEC13" s="12"/>
      <c r="BED13" s="12"/>
      <c r="BEE13" s="12"/>
      <c r="BEF13" s="12"/>
      <c r="BEG13" s="12"/>
      <c r="BEH13" s="12"/>
      <c r="BEI13" s="12"/>
      <c r="BEJ13" s="12"/>
      <c r="BEK13" s="12"/>
      <c r="BEL13" s="12"/>
      <c r="BEM13" s="12"/>
      <c r="BEN13" s="12"/>
      <c r="BEO13" s="12"/>
      <c r="BEP13" s="12"/>
      <c r="BEQ13" s="12"/>
      <c r="BER13" s="12"/>
      <c r="BES13" s="12"/>
      <c r="BET13" s="12"/>
      <c r="BEU13" s="12"/>
      <c r="BEV13" s="12"/>
      <c r="BEW13" s="12"/>
      <c r="BEX13" s="12"/>
      <c r="BEY13" s="12"/>
      <c r="BEZ13" s="12"/>
      <c r="BFA13" s="12"/>
      <c r="BFB13" s="12"/>
      <c r="BFC13" s="12"/>
      <c r="BFD13" s="12"/>
      <c r="BFE13" s="12"/>
      <c r="BFF13" s="12"/>
      <c r="BFG13" s="12"/>
      <c r="BFH13" s="12"/>
      <c r="BFI13" s="12"/>
      <c r="BFJ13" s="12"/>
      <c r="BFK13" s="12"/>
      <c r="BFL13" s="12"/>
      <c r="BFM13" s="12"/>
      <c r="BFN13" s="12"/>
      <c r="BFO13" s="12"/>
      <c r="BFP13" s="12"/>
      <c r="BFQ13" s="12"/>
      <c r="BFR13" s="12"/>
      <c r="BFS13" s="12"/>
      <c r="BFT13" s="12"/>
      <c r="BFU13" s="12"/>
      <c r="BFV13" s="12"/>
      <c r="BFW13" s="12"/>
      <c r="BFX13" s="12"/>
      <c r="BFY13" s="12"/>
      <c r="BFZ13" s="12"/>
      <c r="BGA13" s="12"/>
      <c r="BGB13" s="12"/>
      <c r="BGC13" s="12"/>
      <c r="BGD13" s="12"/>
      <c r="BGE13" s="12"/>
      <c r="BGF13" s="12"/>
      <c r="BGG13" s="12"/>
      <c r="BGH13" s="12"/>
      <c r="BGI13" s="12"/>
      <c r="BGJ13" s="12"/>
      <c r="BGK13" s="12"/>
      <c r="BGL13" s="12"/>
      <c r="BGM13" s="12"/>
      <c r="BGN13" s="12"/>
      <c r="BGO13" s="12"/>
      <c r="BGP13" s="12"/>
      <c r="BGQ13" s="12"/>
      <c r="BGR13" s="12"/>
      <c r="BGS13" s="12"/>
      <c r="BGT13" s="12"/>
      <c r="BGU13" s="12"/>
      <c r="BGV13" s="12"/>
      <c r="BGW13" s="12"/>
      <c r="BGX13" s="12"/>
      <c r="BGY13" s="12"/>
      <c r="BGZ13" s="12"/>
      <c r="BHA13" s="12"/>
      <c r="BHB13" s="12"/>
      <c r="BHC13" s="12"/>
      <c r="BHD13" s="12"/>
      <c r="BHE13" s="12"/>
      <c r="BHF13" s="12"/>
      <c r="BHG13" s="12"/>
      <c r="BHH13" s="12"/>
      <c r="BHI13" s="12"/>
      <c r="BHJ13" s="12"/>
      <c r="BHK13" s="12"/>
      <c r="BHL13" s="12"/>
      <c r="BHM13" s="12"/>
      <c r="BHN13" s="12"/>
      <c r="BHO13" s="12"/>
      <c r="BHP13" s="12"/>
      <c r="BHQ13" s="12"/>
      <c r="BHR13" s="12"/>
      <c r="BHS13" s="12"/>
      <c r="BHT13" s="12"/>
      <c r="BHU13" s="12"/>
      <c r="BHV13" s="12"/>
      <c r="BHW13" s="12"/>
      <c r="BHX13" s="12"/>
      <c r="BHY13" s="12"/>
      <c r="BHZ13" s="12"/>
      <c r="BIA13" s="12"/>
      <c r="BIB13" s="12"/>
      <c r="BIC13" s="12"/>
      <c r="BID13" s="12"/>
      <c r="BIE13" s="12"/>
      <c r="BIF13" s="12"/>
      <c r="BIG13" s="12"/>
      <c r="BIH13" s="12"/>
      <c r="BII13" s="12"/>
      <c r="BIJ13" s="12"/>
      <c r="BIK13" s="12"/>
      <c r="BIL13" s="12"/>
      <c r="BIM13" s="12"/>
      <c r="BIN13" s="12"/>
      <c r="BIO13" s="12"/>
      <c r="BIP13" s="12"/>
      <c r="BIQ13" s="12"/>
      <c r="BIR13" s="12"/>
      <c r="BIS13" s="12"/>
      <c r="BIT13" s="12"/>
      <c r="BIU13" s="12"/>
      <c r="BIV13" s="12"/>
      <c r="BIW13" s="12"/>
      <c r="BIX13" s="12"/>
      <c r="BIY13" s="12"/>
      <c r="BIZ13" s="12"/>
      <c r="BJA13" s="12"/>
      <c r="BJB13" s="12"/>
      <c r="BJC13" s="12"/>
      <c r="BJD13" s="12"/>
      <c r="BJE13" s="12"/>
      <c r="BJF13" s="12"/>
      <c r="BJG13" s="12"/>
      <c r="BJH13" s="12"/>
      <c r="BJI13" s="12"/>
      <c r="BJJ13" s="12"/>
      <c r="BJK13" s="12"/>
      <c r="BJL13" s="12"/>
      <c r="BJM13" s="12"/>
      <c r="BJN13" s="12"/>
      <c r="BJO13" s="12"/>
      <c r="BJP13" s="12"/>
      <c r="BJQ13" s="12"/>
      <c r="BJR13" s="12"/>
      <c r="BJS13" s="12"/>
      <c r="BJT13" s="12"/>
      <c r="BJU13" s="12"/>
      <c r="BJV13" s="12"/>
      <c r="BJW13" s="12"/>
      <c r="BJX13" s="12"/>
      <c r="BJY13" s="12"/>
      <c r="BJZ13" s="12"/>
      <c r="BKA13" s="12"/>
      <c r="BKB13" s="12"/>
      <c r="BKC13" s="12"/>
      <c r="BKD13" s="12"/>
      <c r="BKE13" s="12"/>
      <c r="BKF13" s="12"/>
      <c r="BKG13" s="12"/>
      <c r="BKH13" s="12"/>
      <c r="BKI13" s="12"/>
      <c r="BKJ13" s="12"/>
      <c r="BKK13" s="12"/>
      <c r="BKL13" s="12"/>
      <c r="BKM13" s="12"/>
      <c r="BKN13" s="12"/>
      <c r="BKO13" s="12"/>
      <c r="BKP13" s="12"/>
      <c r="BKQ13" s="12"/>
      <c r="BKR13" s="12"/>
      <c r="BKS13" s="12"/>
      <c r="BKT13" s="12"/>
      <c r="BKU13" s="12"/>
      <c r="BKV13" s="12"/>
      <c r="BKW13" s="12"/>
      <c r="BKX13" s="12"/>
      <c r="BKY13" s="12"/>
    </row>
    <row r="14" spans="1:1663" s="3" customFormat="1" ht="13.15" customHeight="1">
      <c r="A14" s="144"/>
      <c r="B14" s="2" t="s">
        <v>56</v>
      </c>
      <c r="C14" s="2" t="s">
        <v>42</v>
      </c>
      <c r="D14" s="2" t="s">
        <v>42</v>
      </c>
      <c r="E14" s="2" t="s">
        <v>42</v>
      </c>
      <c r="F14" s="2" t="s">
        <v>42</v>
      </c>
      <c r="G14" s="2" t="s">
        <v>42</v>
      </c>
      <c r="H14" s="2" t="s">
        <v>42</v>
      </c>
      <c r="I14" s="2" t="s">
        <v>42</v>
      </c>
      <c r="J14" s="2" t="s">
        <v>42</v>
      </c>
      <c r="K14" s="2" t="s">
        <v>42</v>
      </c>
      <c r="L14" s="2" t="s">
        <v>42</v>
      </c>
      <c r="M14" s="2" t="s">
        <v>42</v>
      </c>
      <c r="N14" s="2" t="s">
        <v>42</v>
      </c>
      <c r="O14" s="2" t="s">
        <v>42</v>
      </c>
      <c r="P14" s="2" t="s">
        <v>42</v>
      </c>
      <c r="Q14" s="2" t="s">
        <v>42</v>
      </c>
      <c r="R14" s="2" t="s">
        <v>42</v>
      </c>
      <c r="S14" s="2" t="s">
        <v>42</v>
      </c>
      <c r="T14" s="2" t="s">
        <v>42</v>
      </c>
      <c r="U14" s="2" t="s">
        <v>42</v>
      </c>
      <c r="V14" s="2" t="s">
        <v>42</v>
      </c>
      <c r="W14" s="2" t="s">
        <v>42</v>
      </c>
      <c r="X14" s="2" t="s">
        <v>42</v>
      </c>
      <c r="Y14" s="2" t="s">
        <v>42</v>
      </c>
      <c r="Z14" s="6">
        <v>41.34</v>
      </c>
      <c r="AA14" s="2" t="s">
        <v>42</v>
      </c>
      <c r="AB14" s="2" t="s">
        <v>42</v>
      </c>
      <c r="AC14" s="2" t="s">
        <v>42</v>
      </c>
      <c r="AD14" s="2" t="s">
        <v>42</v>
      </c>
      <c r="AE14" s="2" t="s">
        <v>42</v>
      </c>
      <c r="AF14" s="2" t="s">
        <v>42</v>
      </c>
      <c r="AG14" s="2" t="s">
        <v>42</v>
      </c>
      <c r="AH14" s="2" t="s">
        <v>42</v>
      </c>
      <c r="AI14" s="2" t="s">
        <v>42</v>
      </c>
      <c r="AJ14" s="2" t="s">
        <v>42</v>
      </c>
      <c r="AK14" s="2" t="s">
        <v>42</v>
      </c>
      <c r="AL14" s="9" t="s">
        <v>42</v>
      </c>
      <c r="AM14" s="12"/>
      <c r="AN14" s="12"/>
      <c r="AO14" s="27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2"/>
      <c r="GL14" s="12"/>
      <c r="GM14" s="12"/>
      <c r="GN14" s="12"/>
      <c r="GO14" s="12"/>
      <c r="GP14" s="12"/>
      <c r="GQ14" s="12"/>
      <c r="GR14" s="12"/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  <c r="IF14" s="12"/>
      <c r="IG14" s="12"/>
      <c r="IH14" s="12"/>
      <c r="II14" s="12"/>
      <c r="IJ14" s="12"/>
      <c r="IK14" s="12"/>
      <c r="IL14" s="12"/>
      <c r="IM14" s="12"/>
      <c r="IN14" s="12"/>
      <c r="IO14" s="12"/>
      <c r="IP14" s="12"/>
      <c r="IQ14" s="12"/>
      <c r="IR14" s="12"/>
      <c r="IS14" s="12"/>
      <c r="IT14" s="12"/>
      <c r="IU14" s="12"/>
      <c r="IV14" s="12"/>
      <c r="IW14" s="12"/>
      <c r="IX14" s="12"/>
      <c r="IY14" s="12"/>
      <c r="IZ14" s="12"/>
      <c r="JA14" s="12"/>
      <c r="JB14" s="12"/>
      <c r="JC14" s="12"/>
      <c r="JD14" s="12"/>
      <c r="JE14" s="12"/>
      <c r="JF14" s="12"/>
      <c r="JG14" s="12"/>
      <c r="JH14" s="12"/>
      <c r="JI14" s="12"/>
      <c r="JJ14" s="12"/>
      <c r="JK14" s="12"/>
      <c r="JL14" s="12"/>
      <c r="JM14" s="12"/>
      <c r="JN14" s="12"/>
      <c r="JO14" s="12"/>
      <c r="JP14" s="12"/>
      <c r="JQ14" s="12"/>
      <c r="JR14" s="12"/>
      <c r="JS14" s="12"/>
      <c r="JT14" s="12"/>
      <c r="JU14" s="12"/>
      <c r="JV14" s="12"/>
      <c r="JW14" s="12"/>
      <c r="JX14" s="12"/>
      <c r="JY14" s="12"/>
      <c r="JZ14" s="12"/>
      <c r="KA14" s="12"/>
      <c r="KB14" s="12"/>
      <c r="KC14" s="12"/>
      <c r="KD14" s="12"/>
      <c r="KE14" s="12"/>
      <c r="KF14" s="12"/>
      <c r="KG14" s="12"/>
      <c r="KH14" s="12"/>
      <c r="KI14" s="12"/>
      <c r="KJ14" s="12"/>
      <c r="KK14" s="12"/>
      <c r="KL14" s="12"/>
      <c r="KM14" s="12"/>
      <c r="KN14" s="12"/>
      <c r="KO14" s="12"/>
      <c r="KP14" s="12"/>
      <c r="KQ14" s="12"/>
      <c r="KR14" s="12"/>
      <c r="KS14" s="12"/>
      <c r="KT14" s="12"/>
      <c r="KU14" s="12"/>
      <c r="KV14" s="12"/>
      <c r="KW14" s="12"/>
      <c r="KX14" s="12"/>
      <c r="KY14" s="12"/>
      <c r="KZ14" s="12"/>
      <c r="LA14" s="12"/>
      <c r="LB14" s="12"/>
      <c r="LC14" s="12"/>
      <c r="LD14" s="12"/>
      <c r="LE14" s="12"/>
      <c r="LF14" s="12"/>
      <c r="LG14" s="12"/>
      <c r="LH14" s="12"/>
      <c r="LI14" s="12"/>
      <c r="LJ14" s="12"/>
      <c r="LK14" s="12"/>
      <c r="LL14" s="12"/>
      <c r="LM14" s="12"/>
      <c r="LN14" s="12"/>
      <c r="LO14" s="12"/>
      <c r="LP14" s="12"/>
      <c r="LQ14" s="12"/>
      <c r="LR14" s="12"/>
      <c r="LS14" s="12"/>
      <c r="LT14" s="12"/>
      <c r="LU14" s="12"/>
      <c r="LV14" s="12"/>
      <c r="LW14" s="12"/>
      <c r="LX14" s="12"/>
      <c r="LY14" s="12"/>
      <c r="LZ14" s="12"/>
      <c r="MA14" s="12"/>
      <c r="MB14" s="12"/>
      <c r="MC14" s="12"/>
      <c r="MD14" s="12"/>
      <c r="ME14" s="12"/>
      <c r="MF14" s="12"/>
      <c r="MG14" s="12"/>
      <c r="MH14" s="12"/>
      <c r="MI14" s="12"/>
      <c r="MJ14" s="12"/>
      <c r="MK14" s="12"/>
      <c r="ML14" s="12"/>
      <c r="MM14" s="12"/>
      <c r="MN14" s="12"/>
      <c r="MO14" s="12"/>
      <c r="MP14" s="12"/>
      <c r="MQ14" s="12"/>
      <c r="MR14" s="12"/>
      <c r="MS14" s="12"/>
      <c r="MT14" s="12"/>
      <c r="MU14" s="12"/>
      <c r="MV14" s="12"/>
      <c r="MW14" s="12"/>
      <c r="MX14" s="12"/>
      <c r="MY14" s="12"/>
      <c r="MZ14" s="12"/>
      <c r="NA14" s="12"/>
      <c r="NB14" s="12"/>
      <c r="NC14" s="12"/>
      <c r="ND14" s="12"/>
      <c r="NE14" s="12"/>
      <c r="NF14" s="12"/>
      <c r="NG14" s="12"/>
      <c r="NH14" s="12"/>
      <c r="NI14" s="12"/>
      <c r="NJ14" s="12"/>
      <c r="NK14" s="12"/>
      <c r="NL14" s="12"/>
      <c r="NM14" s="12"/>
      <c r="NN14" s="12"/>
      <c r="NO14" s="12"/>
      <c r="NP14" s="12"/>
      <c r="NQ14" s="12"/>
      <c r="NR14" s="12"/>
      <c r="NS14" s="12"/>
      <c r="NT14" s="12"/>
      <c r="NU14" s="12"/>
      <c r="NV14" s="12"/>
      <c r="NW14" s="12"/>
      <c r="NX14" s="12"/>
      <c r="NY14" s="12"/>
      <c r="NZ14" s="12"/>
      <c r="OA14" s="12"/>
      <c r="OB14" s="12"/>
      <c r="OC14" s="12"/>
      <c r="OD14" s="12"/>
      <c r="OE14" s="12"/>
      <c r="OF14" s="12"/>
      <c r="OG14" s="12"/>
      <c r="OH14" s="12"/>
      <c r="OI14" s="12"/>
      <c r="OJ14" s="12"/>
      <c r="OK14" s="12"/>
      <c r="OL14" s="12"/>
      <c r="OM14" s="12"/>
      <c r="ON14" s="12"/>
      <c r="OO14" s="12"/>
      <c r="OP14" s="12"/>
      <c r="OQ14" s="12"/>
      <c r="OR14" s="12"/>
      <c r="OS14" s="12"/>
      <c r="OT14" s="12"/>
      <c r="OU14" s="12"/>
      <c r="OV14" s="12"/>
      <c r="OW14" s="12"/>
      <c r="OX14" s="12"/>
      <c r="OY14" s="12"/>
      <c r="OZ14" s="12"/>
      <c r="PA14" s="12"/>
      <c r="PB14" s="12"/>
      <c r="PC14" s="12"/>
      <c r="PD14" s="12"/>
      <c r="PE14" s="12"/>
      <c r="PF14" s="12"/>
      <c r="PG14" s="12"/>
      <c r="PH14" s="12"/>
      <c r="PI14" s="12"/>
      <c r="PJ14" s="12"/>
      <c r="PK14" s="12"/>
      <c r="PL14" s="12"/>
      <c r="PM14" s="12"/>
      <c r="PN14" s="12"/>
      <c r="PO14" s="12"/>
      <c r="PP14" s="12"/>
      <c r="PQ14" s="12"/>
      <c r="PR14" s="12"/>
      <c r="PS14" s="12"/>
      <c r="PT14" s="12"/>
      <c r="PU14" s="12"/>
      <c r="PV14" s="12"/>
      <c r="PW14" s="12"/>
      <c r="PX14" s="12"/>
      <c r="PY14" s="12"/>
      <c r="PZ14" s="12"/>
      <c r="QA14" s="12"/>
      <c r="QB14" s="12"/>
      <c r="QC14" s="12"/>
      <c r="QD14" s="12"/>
      <c r="QE14" s="12"/>
      <c r="QF14" s="12"/>
      <c r="QG14" s="12"/>
      <c r="QH14" s="12"/>
      <c r="QI14" s="12"/>
      <c r="QJ14" s="12"/>
      <c r="QK14" s="12"/>
      <c r="QL14" s="12"/>
      <c r="QM14" s="12"/>
      <c r="QN14" s="12"/>
      <c r="QO14" s="12"/>
      <c r="QP14" s="12"/>
      <c r="QQ14" s="12"/>
      <c r="QR14" s="12"/>
      <c r="QS14" s="12"/>
      <c r="QT14" s="12"/>
      <c r="QU14" s="12"/>
      <c r="QV14" s="12"/>
      <c r="QW14" s="12"/>
      <c r="QX14" s="12"/>
      <c r="QY14" s="12"/>
      <c r="QZ14" s="12"/>
      <c r="RA14" s="12"/>
      <c r="RB14" s="12"/>
      <c r="RC14" s="12"/>
      <c r="RD14" s="12"/>
      <c r="RE14" s="12"/>
      <c r="RF14" s="12"/>
      <c r="RG14" s="12"/>
      <c r="RH14" s="12"/>
      <c r="RI14" s="12"/>
      <c r="RJ14" s="12"/>
      <c r="RK14" s="12"/>
      <c r="RL14" s="12"/>
      <c r="RM14" s="12"/>
      <c r="RN14" s="12"/>
      <c r="RO14" s="12"/>
      <c r="RP14" s="12"/>
      <c r="RQ14" s="12"/>
      <c r="RR14" s="12"/>
      <c r="RS14" s="12"/>
      <c r="RT14" s="12"/>
      <c r="RU14" s="12"/>
      <c r="RV14" s="12"/>
      <c r="RW14" s="12"/>
      <c r="RX14" s="12"/>
      <c r="RY14" s="12"/>
      <c r="RZ14" s="12"/>
      <c r="SA14" s="12"/>
      <c r="SB14" s="12"/>
      <c r="SC14" s="12"/>
      <c r="SD14" s="12"/>
      <c r="SE14" s="12"/>
      <c r="SF14" s="12"/>
      <c r="SG14" s="12"/>
      <c r="SH14" s="12"/>
      <c r="SI14" s="12"/>
      <c r="SJ14" s="12"/>
      <c r="SK14" s="12"/>
      <c r="SL14" s="12"/>
      <c r="SM14" s="12"/>
      <c r="SN14" s="12"/>
      <c r="SO14" s="12"/>
      <c r="SP14" s="12"/>
      <c r="SQ14" s="12"/>
      <c r="SR14" s="12"/>
      <c r="SS14" s="12"/>
      <c r="ST14" s="12"/>
      <c r="SU14" s="12"/>
      <c r="SV14" s="12"/>
      <c r="SW14" s="12"/>
      <c r="SX14" s="12"/>
      <c r="SY14" s="12"/>
      <c r="SZ14" s="12"/>
      <c r="TA14" s="12"/>
      <c r="TB14" s="12"/>
      <c r="TC14" s="12"/>
      <c r="TD14" s="12"/>
      <c r="TE14" s="12"/>
      <c r="TF14" s="12"/>
      <c r="TG14" s="12"/>
      <c r="TH14" s="12"/>
      <c r="TI14" s="12"/>
      <c r="TJ14" s="12"/>
      <c r="TK14" s="12"/>
      <c r="TL14" s="12"/>
      <c r="TM14" s="12"/>
      <c r="TN14" s="12"/>
      <c r="TO14" s="12"/>
      <c r="TP14" s="12"/>
      <c r="TQ14" s="12"/>
      <c r="TR14" s="12"/>
      <c r="TS14" s="12"/>
      <c r="TT14" s="12"/>
      <c r="TU14" s="12"/>
      <c r="TV14" s="12"/>
      <c r="TW14" s="12"/>
      <c r="TX14" s="12"/>
      <c r="TY14" s="12"/>
      <c r="TZ14" s="12"/>
      <c r="UA14" s="12"/>
      <c r="UB14" s="12"/>
      <c r="UC14" s="12"/>
      <c r="UD14" s="12"/>
      <c r="UE14" s="12"/>
      <c r="UF14" s="12"/>
      <c r="UG14" s="12"/>
      <c r="UH14" s="12"/>
      <c r="UI14" s="12"/>
      <c r="UJ14" s="12"/>
      <c r="UK14" s="12"/>
      <c r="UL14" s="12"/>
      <c r="UM14" s="12"/>
      <c r="UN14" s="12"/>
      <c r="UO14" s="12"/>
      <c r="UP14" s="12"/>
      <c r="UQ14" s="12"/>
      <c r="UR14" s="12"/>
      <c r="US14" s="12"/>
      <c r="UT14" s="12"/>
      <c r="UU14" s="12"/>
      <c r="UV14" s="12"/>
      <c r="UW14" s="12"/>
      <c r="UX14" s="12"/>
      <c r="UY14" s="12"/>
      <c r="UZ14" s="12"/>
      <c r="VA14" s="12"/>
      <c r="VB14" s="12"/>
      <c r="VC14" s="12"/>
      <c r="VD14" s="12"/>
      <c r="VE14" s="12"/>
      <c r="VF14" s="12"/>
      <c r="VG14" s="12"/>
      <c r="VH14" s="12"/>
      <c r="VI14" s="12"/>
      <c r="VJ14" s="12"/>
      <c r="VK14" s="12"/>
      <c r="VL14" s="12"/>
      <c r="VM14" s="12"/>
      <c r="VN14" s="12"/>
      <c r="VO14" s="12"/>
      <c r="VP14" s="12"/>
      <c r="VQ14" s="12"/>
      <c r="VR14" s="12"/>
      <c r="VS14" s="12"/>
      <c r="VT14" s="12"/>
      <c r="VU14" s="12"/>
      <c r="VV14" s="12"/>
      <c r="VW14" s="12"/>
      <c r="VX14" s="12"/>
      <c r="VY14" s="12"/>
      <c r="VZ14" s="12"/>
      <c r="WA14" s="12"/>
      <c r="WB14" s="12"/>
      <c r="WC14" s="12"/>
      <c r="WD14" s="12"/>
      <c r="WE14" s="12"/>
      <c r="WF14" s="12"/>
      <c r="WG14" s="12"/>
      <c r="WH14" s="12"/>
      <c r="WI14" s="12"/>
      <c r="WJ14" s="12"/>
      <c r="WK14" s="12"/>
      <c r="WL14" s="12"/>
      <c r="WM14" s="12"/>
      <c r="WN14" s="12"/>
      <c r="WO14" s="12"/>
      <c r="WP14" s="12"/>
      <c r="WQ14" s="12"/>
      <c r="WR14" s="12"/>
      <c r="WS14" s="12"/>
      <c r="WT14" s="12"/>
      <c r="WU14" s="12"/>
      <c r="WV14" s="12"/>
      <c r="WW14" s="12"/>
      <c r="WX14" s="12"/>
      <c r="WY14" s="12"/>
      <c r="WZ14" s="12"/>
      <c r="XA14" s="12"/>
      <c r="XB14" s="12"/>
      <c r="XC14" s="12"/>
      <c r="XD14" s="12"/>
      <c r="XE14" s="12"/>
      <c r="XF14" s="12"/>
      <c r="XG14" s="12"/>
      <c r="XH14" s="12"/>
      <c r="XI14" s="12"/>
      <c r="XJ14" s="12"/>
      <c r="XK14" s="12"/>
      <c r="XL14" s="12"/>
      <c r="XM14" s="12"/>
      <c r="XN14" s="12"/>
      <c r="XO14" s="12"/>
      <c r="XP14" s="12"/>
      <c r="XQ14" s="12"/>
      <c r="XR14" s="12"/>
      <c r="XS14" s="12"/>
      <c r="XT14" s="12"/>
      <c r="XU14" s="12"/>
      <c r="XV14" s="12"/>
      <c r="XW14" s="12"/>
      <c r="XX14" s="12"/>
      <c r="XY14" s="12"/>
      <c r="XZ14" s="12"/>
      <c r="YA14" s="12"/>
      <c r="YB14" s="12"/>
      <c r="YC14" s="12"/>
      <c r="YD14" s="12"/>
      <c r="YE14" s="12"/>
      <c r="YF14" s="12"/>
      <c r="YG14" s="12"/>
      <c r="YH14" s="12"/>
      <c r="YI14" s="12"/>
      <c r="YJ14" s="12"/>
      <c r="YK14" s="12"/>
      <c r="YL14" s="12"/>
      <c r="YM14" s="12"/>
      <c r="YN14" s="12"/>
      <c r="YO14" s="12"/>
      <c r="YP14" s="12"/>
      <c r="YQ14" s="12"/>
      <c r="YR14" s="12"/>
      <c r="YS14" s="12"/>
      <c r="YT14" s="12"/>
      <c r="YU14" s="12"/>
      <c r="YV14" s="12"/>
      <c r="YW14" s="12"/>
      <c r="YX14" s="12"/>
      <c r="YY14" s="12"/>
      <c r="YZ14" s="12"/>
      <c r="ZA14" s="12"/>
      <c r="ZB14" s="12"/>
      <c r="ZC14" s="12"/>
      <c r="ZD14" s="12"/>
      <c r="ZE14" s="12"/>
      <c r="ZF14" s="12"/>
      <c r="ZG14" s="12"/>
      <c r="ZH14" s="12"/>
      <c r="ZI14" s="12"/>
      <c r="ZJ14" s="12"/>
      <c r="ZK14" s="12"/>
      <c r="ZL14" s="12"/>
      <c r="ZM14" s="12"/>
      <c r="ZN14" s="12"/>
      <c r="ZO14" s="12"/>
      <c r="ZP14" s="12"/>
      <c r="ZQ14" s="12"/>
      <c r="ZR14" s="12"/>
      <c r="ZS14" s="12"/>
      <c r="ZT14" s="12"/>
      <c r="ZU14" s="12"/>
      <c r="ZV14" s="12"/>
      <c r="ZW14" s="12"/>
      <c r="ZX14" s="12"/>
      <c r="ZY14" s="12"/>
      <c r="ZZ14" s="12"/>
      <c r="AAA14" s="12"/>
      <c r="AAB14" s="12"/>
      <c r="AAC14" s="12"/>
      <c r="AAD14" s="12"/>
      <c r="AAE14" s="12"/>
      <c r="AAF14" s="12"/>
      <c r="AAG14" s="12"/>
      <c r="AAH14" s="12"/>
      <c r="AAI14" s="12"/>
      <c r="AAJ14" s="12"/>
      <c r="AAK14" s="12"/>
      <c r="AAL14" s="12"/>
      <c r="AAM14" s="12"/>
      <c r="AAN14" s="12"/>
      <c r="AAO14" s="12"/>
      <c r="AAP14" s="12"/>
      <c r="AAQ14" s="12"/>
      <c r="AAR14" s="12"/>
      <c r="AAS14" s="12"/>
      <c r="AAT14" s="12"/>
      <c r="AAU14" s="12"/>
      <c r="AAV14" s="12"/>
      <c r="AAW14" s="12"/>
      <c r="AAX14" s="12"/>
      <c r="AAY14" s="12"/>
      <c r="AAZ14" s="12"/>
      <c r="ABA14" s="12"/>
      <c r="ABB14" s="12"/>
      <c r="ABC14" s="12"/>
      <c r="ABD14" s="12"/>
      <c r="ABE14" s="12"/>
      <c r="ABF14" s="12"/>
      <c r="ABG14" s="12"/>
      <c r="ABH14" s="12"/>
      <c r="ABI14" s="12"/>
      <c r="ABJ14" s="12"/>
      <c r="ABK14" s="12"/>
      <c r="ABL14" s="12"/>
      <c r="ABM14" s="12"/>
      <c r="ABN14" s="12"/>
      <c r="ABO14" s="12"/>
      <c r="ABP14" s="12"/>
      <c r="ABQ14" s="12"/>
      <c r="ABR14" s="12"/>
      <c r="ABS14" s="12"/>
      <c r="ABT14" s="12"/>
      <c r="ABU14" s="12"/>
      <c r="ABV14" s="12"/>
      <c r="ABW14" s="12"/>
      <c r="ABX14" s="12"/>
      <c r="ABY14" s="12"/>
      <c r="ABZ14" s="12"/>
      <c r="ACA14" s="12"/>
      <c r="ACB14" s="12"/>
      <c r="ACC14" s="12"/>
      <c r="ACD14" s="12"/>
      <c r="ACE14" s="12"/>
      <c r="ACF14" s="12"/>
      <c r="ACG14" s="12"/>
      <c r="ACH14" s="12"/>
      <c r="ACI14" s="12"/>
      <c r="ACJ14" s="12"/>
      <c r="ACK14" s="12"/>
      <c r="ACL14" s="12"/>
      <c r="ACM14" s="12"/>
      <c r="ACN14" s="12"/>
      <c r="ACO14" s="12"/>
      <c r="ACP14" s="12"/>
      <c r="ACQ14" s="12"/>
      <c r="ACR14" s="12"/>
      <c r="ACS14" s="12"/>
      <c r="ACT14" s="12"/>
      <c r="ACU14" s="12"/>
      <c r="ACV14" s="12"/>
      <c r="ACW14" s="12"/>
      <c r="ACX14" s="12"/>
      <c r="ACY14" s="12"/>
      <c r="ACZ14" s="12"/>
      <c r="ADA14" s="12"/>
      <c r="ADB14" s="12"/>
      <c r="ADC14" s="12"/>
      <c r="ADD14" s="12"/>
      <c r="ADE14" s="12"/>
      <c r="ADF14" s="12"/>
      <c r="ADG14" s="12"/>
      <c r="ADH14" s="12"/>
      <c r="ADI14" s="12"/>
      <c r="ADJ14" s="12"/>
      <c r="ADK14" s="12"/>
      <c r="ADL14" s="12"/>
      <c r="ADM14" s="12"/>
      <c r="ADN14" s="12"/>
      <c r="ADO14" s="12"/>
      <c r="ADP14" s="12"/>
      <c r="ADQ14" s="12"/>
      <c r="ADR14" s="12"/>
      <c r="ADS14" s="12"/>
      <c r="ADT14" s="12"/>
      <c r="ADU14" s="12"/>
      <c r="ADV14" s="12"/>
      <c r="ADW14" s="12"/>
      <c r="ADX14" s="12"/>
      <c r="ADY14" s="12"/>
      <c r="ADZ14" s="12"/>
      <c r="AEA14" s="12"/>
      <c r="AEB14" s="12"/>
      <c r="AEC14" s="12"/>
      <c r="AED14" s="12"/>
      <c r="AEE14" s="12"/>
      <c r="AEF14" s="12"/>
      <c r="AEG14" s="12"/>
      <c r="AEH14" s="12"/>
      <c r="AEI14" s="12"/>
      <c r="AEJ14" s="12"/>
      <c r="AEK14" s="12"/>
      <c r="AEL14" s="12"/>
      <c r="AEM14" s="12"/>
      <c r="AEN14" s="12"/>
      <c r="AEO14" s="12"/>
      <c r="AEP14" s="12"/>
      <c r="AEQ14" s="12"/>
      <c r="AER14" s="12"/>
      <c r="AES14" s="12"/>
      <c r="AET14" s="12"/>
      <c r="AEU14" s="12"/>
      <c r="AEV14" s="12"/>
      <c r="AEW14" s="12"/>
      <c r="AEX14" s="12"/>
      <c r="AEY14" s="12"/>
      <c r="AEZ14" s="12"/>
      <c r="AFA14" s="12"/>
      <c r="AFB14" s="12"/>
      <c r="AFC14" s="12"/>
      <c r="AFD14" s="12"/>
      <c r="AFE14" s="12"/>
      <c r="AFF14" s="12"/>
      <c r="AFG14" s="12"/>
      <c r="AFH14" s="12"/>
      <c r="AFI14" s="12"/>
      <c r="AFJ14" s="12"/>
      <c r="AFK14" s="12"/>
      <c r="AFL14" s="12"/>
      <c r="AFM14" s="12"/>
      <c r="AFN14" s="12"/>
      <c r="AFO14" s="12"/>
      <c r="AFP14" s="12"/>
      <c r="AFQ14" s="12"/>
      <c r="AFR14" s="12"/>
      <c r="AFS14" s="12"/>
      <c r="AFT14" s="12"/>
      <c r="AFU14" s="12"/>
      <c r="AFV14" s="12"/>
      <c r="AFW14" s="12"/>
      <c r="AFX14" s="12"/>
      <c r="AFY14" s="12"/>
      <c r="AFZ14" s="12"/>
      <c r="AGA14" s="12"/>
      <c r="AGB14" s="12"/>
      <c r="AGC14" s="12"/>
      <c r="AGD14" s="12"/>
      <c r="AGE14" s="12"/>
      <c r="AGF14" s="12"/>
      <c r="AGG14" s="12"/>
      <c r="AGH14" s="12"/>
      <c r="AGI14" s="12"/>
      <c r="AGJ14" s="12"/>
      <c r="AGK14" s="12"/>
      <c r="AGL14" s="12"/>
      <c r="AGM14" s="12"/>
      <c r="AGN14" s="12"/>
      <c r="AGO14" s="12"/>
      <c r="AGP14" s="12"/>
      <c r="AGQ14" s="12"/>
      <c r="AGR14" s="12"/>
      <c r="AGS14" s="12"/>
      <c r="AGT14" s="12"/>
      <c r="AGU14" s="12"/>
      <c r="AGV14" s="12"/>
      <c r="AGW14" s="12"/>
      <c r="AGX14" s="12"/>
      <c r="AGY14" s="12"/>
      <c r="AGZ14" s="12"/>
      <c r="AHA14" s="12"/>
      <c r="AHB14" s="12"/>
      <c r="AHC14" s="12"/>
      <c r="AHD14" s="12"/>
      <c r="AHE14" s="12"/>
      <c r="AHF14" s="12"/>
      <c r="AHG14" s="12"/>
      <c r="AHH14" s="12"/>
      <c r="AHI14" s="12"/>
      <c r="AHJ14" s="12"/>
      <c r="AHK14" s="12"/>
      <c r="AHL14" s="12"/>
      <c r="AHM14" s="12"/>
      <c r="AHN14" s="12"/>
      <c r="AHO14" s="12"/>
      <c r="AHP14" s="12"/>
      <c r="AHQ14" s="12"/>
      <c r="AHR14" s="12"/>
      <c r="AHS14" s="12"/>
      <c r="AHT14" s="12"/>
      <c r="AHU14" s="12"/>
      <c r="AHV14" s="12"/>
      <c r="AHW14" s="12"/>
      <c r="AHX14" s="12"/>
      <c r="AHY14" s="12"/>
      <c r="AHZ14" s="12"/>
      <c r="AIA14" s="12"/>
      <c r="AIB14" s="12"/>
      <c r="AIC14" s="12"/>
      <c r="AID14" s="12"/>
      <c r="AIE14" s="12"/>
      <c r="AIF14" s="12"/>
      <c r="AIG14" s="12"/>
      <c r="AIH14" s="12"/>
      <c r="AII14" s="12"/>
      <c r="AIJ14" s="12"/>
      <c r="AIK14" s="12"/>
      <c r="AIL14" s="12"/>
      <c r="AIM14" s="12"/>
      <c r="AIN14" s="12"/>
      <c r="AIO14" s="12"/>
      <c r="AIP14" s="12"/>
      <c r="AIQ14" s="12"/>
      <c r="AIR14" s="12"/>
      <c r="AIS14" s="12"/>
      <c r="AIT14" s="12"/>
      <c r="AIU14" s="12"/>
      <c r="AIV14" s="12"/>
      <c r="AIW14" s="12"/>
      <c r="AIX14" s="12"/>
      <c r="AIY14" s="12"/>
      <c r="AIZ14" s="12"/>
      <c r="AJA14" s="12"/>
      <c r="AJB14" s="12"/>
      <c r="AJC14" s="12"/>
      <c r="AJD14" s="12"/>
      <c r="AJE14" s="12"/>
      <c r="AJF14" s="12"/>
      <c r="AJG14" s="12"/>
      <c r="AJH14" s="12"/>
      <c r="AJI14" s="12"/>
      <c r="AJJ14" s="12"/>
      <c r="AJK14" s="12"/>
      <c r="AJL14" s="12"/>
      <c r="AJM14" s="12"/>
      <c r="AJN14" s="12"/>
      <c r="AJO14" s="12"/>
      <c r="AJP14" s="12"/>
      <c r="AJQ14" s="12"/>
      <c r="AJR14" s="12"/>
      <c r="AJS14" s="12"/>
      <c r="AJT14" s="12"/>
      <c r="AJU14" s="12"/>
      <c r="AJV14" s="12"/>
      <c r="AJW14" s="12"/>
      <c r="AJX14" s="12"/>
      <c r="AJY14" s="12"/>
      <c r="AJZ14" s="12"/>
      <c r="AKA14" s="12"/>
      <c r="AKB14" s="12"/>
      <c r="AKC14" s="12"/>
      <c r="AKD14" s="12"/>
      <c r="AKE14" s="12"/>
      <c r="AKF14" s="12"/>
      <c r="AKG14" s="12"/>
      <c r="AKH14" s="12"/>
      <c r="AKI14" s="12"/>
      <c r="AKJ14" s="12"/>
      <c r="AKK14" s="12"/>
      <c r="AKL14" s="12"/>
      <c r="AKM14" s="12"/>
      <c r="AKN14" s="12"/>
      <c r="AKO14" s="12"/>
      <c r="AKP14" s="12"/>
      <c r="AKQ14" s="12"/>
      <c r="AKR14" s="12"/>
      <c r="AKS14" s="12"/>
      <c r="AKT14" s="12"/>
      <c r="AKU14" s="12"/>
      <c r="AKV14" s="12"/>
      <c r="AKW14" s="12"/>
      <c r="AKX14" s="12"/>
      <c r="AKY14" s="12"/>
      <c r="AKZ14" s="12"/>
      <c r="ALA14" s="12"/>
      <c r="ALB14" s="12"/>
      <c r="ALC14" s="12"/>
      <c r="ALD14" s="12"/>
      <c r="ALE14" s="12"/>
      <c r="ALF14" s="12"/>
      <c r="ALG14" s="12"/>
      <c r="ALH14" s="12"/>
      <c r="ALI14" s="12"/>
      <c r="ALJ14" s="12"/>
      <c r="ALK14" s="12"/>
      <c r="ALL14" s="12"/>
      <c r="ALM14" s="12"/>
      <c r="ALN14" s="12"/>
      <c r="ALO14" s="12"/>
      <c r="ALP14" s="12"/>
      <c r="ALQ14" s="12"/>
      <c r="ALR14" s="12"/>
      <c r="ALS14" s="12"/>
      <c r="ALT14" s="12"/>
      <c r="ALU14" s="12"/>
      <c r="ALV14" s="12"/>
      <c r="ALW14" s="12"/>
      <c r="ALX14" s="12"/>
      <c r="ALY14" s="12"/>
      <c r="ALZ14" s="12"/>
      <c r="AMA14" s="12"/>
      <c r="AMB14" s="12"/>
      <c r="AMC14" s="12"/>
      <c r="AMD14" s="12"/>
      <c r="AME14" s="12"/>
      <c r="AMF14" s="12"/>
      <c r="AMG14" s="12"/>
      <c r="AMH14" s="12"/>
      <c r="AMI14" s="12"/>
      <c r="AMJ14" s="12"/>
      <c r="AMK14" s="12"/>
      <c r="AML14" s="12"/>
      <c r="AMM14" s="12"/>
      <c r="AMN14" s="12"/>
      <c r="AMO14" s="12"/>
      <c r="AMP14" s="12"/>
      <c r="AMQ14" s="12"/>
      <c r="AMR14" s="12"/>
      <c r="AMS14" s="12"/>
      <c r="AMT14" s="12"/>
      <c r="AMU14" s="12"/>
      <c r="AMV14" s="12"/>
      <c r="AMW14" s="12"/>
      <c r="AMX14" s="12"/>
      <c r="AMY14" s="12"/>
      <c r="AMZ14" s="12"/>
      <c r="ANA14" s="12"/>
      <c r="ANB14" s="12"/>
      <c r="ANC14" s="12"/>
      <c r="AND14" s="12"/>
      <c r="ANE14" s="12"/>
      <c r="ANF14" s="12"/>
      <c r="ANG14" s="12"/>
      <c r="ANH14" s="12"/>
      <c r="ANI14" s="12"/>
      <c r="ANJ14" s="12"/>
      <c r="ANK14" s="12"/>
      <c r="ANL14" s="12"/>
      <c r="ANM14" s="12"/>
      <c r="ANN14" s="12"/>
      <c r="ANO14" s="12"/>
      <c r="ANP14" s="12"/>
      <c r="ANQ14" s="12"/>
      <c r="ANR14" s="12"/>
      <c r="ANS14" s="12"/>
      <c r="ANT14" s="12"/>
      <c r="ANU14" s="12"/>
      <c r="ANV14" s="12"/>
      <c r="ANW14" s="12"/>
      <c r="ANX14" s="12"/>
      <c r="ANY14" s="12"/>
      <c r="ANZ14" s="12"/>
      <c r="AOA14" s="12"/>
      <c r="AOB14" s="12"/>
      <c r="AOC14" s="12"/>
      <c r="AOD14" s="12"/>
      <c r="AOE14" s="12"/>
      <c r="AOF14" s="12"/>
      <c r="AOG14" s="12"/>
      <c r="AOH14" s="12"/>
      <c r="AOI14" s="12"/>
      <c r="AOJ14" s="12"/>
      <c r="AOK14" s="12"/>
      <c r="AOL14" s="12"/>
      <c r="AOM14" s="12"/>
      <c r="AON14" s="12"/>
      <c r="AOO14" s="12"/>
      <c r="AOP14" s="12"/>
      <c r="AOQ14" s="12"/>
      <c r="AOR14" s="12"/>
      <c r="AOS14" s="12"/>
      <c r="AOT14" s="12"/>
      <c r="AOU14" s="12"/>
      <c r="AOV14" s="12"/>
      <c r="AOW14" s="12"/>
      <c r="AOX14" s="12"/>
      <c r="AOY14" s="12"/>
      <c r="AOZ14" s="12"/>
      <c r="APA14" s="12"/>
      <c r="APB14" s="12"/>
      <c r="APC14" s="12"/>
      <c r="APD14" s="12"/>
      <c r="APE14" s="12"/>
      <c r="APF14" s="12"/>
      <c r="APG14" s="12"/>
      <c r="APH14" s="12"/>
      <c r="API14" s="12"/>
      <c r="APJ14" s="12"/>
      <c r="APK14" s="12"/>
      <c r="APL14" s="12"/>
      <c r="APM14" s="12"/>
      <c r="APN14" s="12"/>
      <c r="APO14" s="12"/>
      <c r="APP14" s="12"/>
      <c r="APQ14" s="12"/>
      <c r="APR14" s="12"/>
      <c r="APS14" s="12"/>
      <c r="APT14" s="12"/>
      <c r="APU14" s="12"/>
      <c r="APV14" s="12"/>
      <c r="APW14" s="12"/>
      <c r="APX14" s="12"/>
      <c r="APY14" s="12"/>
      <c r="APZ14" s="12"/>
      <c r="AQA14" s="12"/>
      <c r="AQB14" s="12"/>
      <c r="AQC14" s="12"/>
      <c r="AQD14" s="12"/>
      <c r="AQE14" s="12"/>
      <c r="AQF14" s="12"/>
      <c r="AQG14" s="12"/>
      <c r="AQH14" s="12"/>
      <c r="AQI14" s="12"/>
      <c r="AQJ14" s="12"/>
      <c r="AQK14" s="12"/>
      <c r="AQL14" s="12"/>
      <c r="AQM14" s="12"/>
      <c r="AQN14" s="12"/>
      <c r="AQO14" s="12"/>
      <c r="AQP14" s="12"/>
      <c r="AQQ14" s="12"/>
      <c r="AQR14" s="12"/>
      <c r="AQS14" s="12"/>
      <c r="AQT14" s="12"/>
      <c r="AQU14" s="12"/>
      <c r="AQV14" s="12"/>
      <c r="AQW14" s="12"/>
      <c r="AQX14" s="12"/>
      <c r="AQY14" s="12"/>
      <c r="AQZ14" s="12"/>
      <c r="ARA14" s="12"/>
      <c r="ARB14" s="12"/>
      <c r="ARC14" s="12"/>
      <c r="ARD14" s="12"/>
      <c r="ARE14" s="12"/>
      <c r="ARF14" s="12"/>
      <c r="ARG14" s="12"/>
      <c r="ARH14" s="12"/>
      <c r="ARI14" s="12"/>
      <c r="ARJ14" s="12"/>
      <c r="ARK14" s="12"/>
      <c r="ARL14" s="12"/>
      <c r="ARM14" s="12"/>
      <c r="ARN14" s="12"/>
      <c r="ARO14" s="12"/>
      <c r="ARP14" s="12"/>
      <c r="ARQ14" s="12"/>
      <c r="ARR14" s="12"/>
      <c r="ARS14" s="12"/>
      <c r="ART14" s="12"/>
      <c r="ARU14" s="12"/>
      <c r="ARV14" s="12"/>
      <c r="ARW14" s="12"/>
      <c r="ARX14" s="12"/>
      <c r="ARY14" s="12"/>
      <c r="ARZ14" s="12"/>
      <c r="ASA14" s="12"/>
      <c r="ASB14" s="12"/>
      <c r="ASC14" s="12"/>
      <c r="ASD14" s="12"/>
      <c r="ASE14" s="12"/>
      <c r="ASF14" s="12"/>
      <c r="ASG14" s="12"/>
      <c r="ASH14" s="12"/>
      <c r="ASI14" s="12"/>
      <c r="ASJ14" s="12"/>
      <c r="ASK14" s="12"/>
      <c r="ASL14" s="12"/>
      <c r="ASM14" s="12"/>
      <c r="ASN14" s="12"/>
      <c r="ASO14" s="12"/>
      <c r="ASP14" s="12"/>
      <c r="ASQ14" s="12"/>
      <c r="ASR14" s="12"/>
      <c r="ASS14" s="12"/>
      <c r="AST14" s="12"/>
      <c r="ASU14" s="12"/>
      <c r="ASV14" s="12"/>
      <c r="ASW14" s="12"/>
      <c r="ASX14" s="12"/>
      <c r="ASY14" s="12"/>
      <c r="ASZ14" s="12"/>
      <c r="ATA14" s="12"/>
      <c r="ATB14" s="12"/>
      <c r="ATC14" s="12"/>
      <c r="ATD14" s="12"/>
      <c r="ATE14" s="12"/>
      <c r="ATF14" s="12"/>
      <c r="ATG14" s="12"/>
      <c r="ATH14" s="12"/>
      <c r="ATI14" s="12"/>
      <c r="ATJ14" s="12"/>
      <c r="ATK14" s="12"/>
      <c r="ATL14" s="12"/>
      <c r="ATM14" s="12"/>
      <c r="ATN14" s="12"/>
      <c r="ATO14" s="12"/>
      <c r="ATP14" s="12"/>
      <c r="ATQ14" s="12"/>
      <c r="ATR14" s="12"/>
      <c r="ATS14" s="12"/>
      <c r="ATT14" s="12"/>
      <c r="ATU14" s="12"/>
      <c r="ATV14" s="12"/>
      <c r="ATW14" s="12"/>
      <c r="ATX14" s="12"/>
      <c r="ATY14" s="12"/>
      <c r="ATZ14" s="12"/>
      <c r="AUA14" s="12"/>
      <c r="AUB14" s="12"/>
      <c r="AUC14" s="12"/>
      <c r="AUD14" s="12"/>
      <c r="AUE14" s="12"/>
      <c r="AUF14" s="12"/>
      <c r="AUG14" s="12"/>
      <c r="AUH14" s="12"/>
      <c r="AUI14" s="12"/>
      <c r="AUJ14" s="12"/>
      <c r="AUK14" s="12"/>
      <c r="AUL14" s="12"/>
      <c r="AUM14" s="12"/>
      <c r="AUN14" s="12"/>
      <c r="AUO14" s="12"/>
      <c r="AUP14" s="12"/>
      <c r="AUQ14" s="12"/>
      <c r="AUR14" s="12"/>
      <c r="AUS14" s="12"/>
      <c r="AUT14" s="12"/>
      <c r="AUU14" s="12"/>
      <c r="AUV14" s="12"/>
      <c r="AUW14" s="12"/>
      <c r="AUX14" s="12"/>
      <c r="AUY14" s="12"/>
      <c r="AUZ14" s="12"/>
      <c r="AVA14" s="12"/>
      <c r="AVB14" s="12"/>
      <c r="AVC14" s="12"/>
      <c r="AVD14" s="12"/>
      <c r="AVE14" s="12"/>
      <c r="AVF14" s="12"/>
      <c r="AVG14" s="12"/>
      <c r="AVH14" s="12"/>
      <c r="AVI14" s="12"/>
      <c r="AVJ14" s="12"/>
      <c r="AVK14" s="12"/>
      <c r="AVL14" s="12"/>
      <c r="AVM14" s="12"/>
      <c r="AVN14" s="12"/>
      <c r="AVO14" s="12"/>
      <c r="AVP14" s="12"/>
      <c r="AVQ14" s="12"/>
      <c r="AVR14" s="12"/>
      <c r="AVS14" s="12"/>
      <c r="AVT14" s="12"/>
      <c r="AVU14" s="12"/>
      <c r="AVV14" s="12"/>
      <c r="AVW14" s="12"/>
      <c r="AVX14" s="12"/>
      <c r="AVY14" s="12"/>
      <c r="AVZ14" s="12"/>
      <c r="AWA14" s="12"/>
      <c r="AWB14" s="12"/>
      <c r="AWC14" s="12"/>
      <c r="AWD14" s="12"/>
      <c r="AWE14" s="12"/>
      <c r="AWF14" s="12"/>
      <c r="AWG14" s="12"/>
      <c r="AWH14" s="12"/>
      <c r="AWI14" s="12"/>
      <c r="AWJ14" s="12"/>
      <c r="AWK14" s="12"/>
      <c r="AWL14" s="12"/>
      <c r="AWM14" s="12"/>
      <c r="AWN14" s="12"/>
      <c r="AWO14" s="12"/>
      <c r="AWP14" s="12"/>
      <c r="AWQ14" s="12"/>
      <c r="AWR14" s="12"/>
      <c r="AWS14" s="12"/>
      <c r="AWT14" s="12"/>
      <c r="AWU14" s="12"/>
      <c r="AWV14" s="12"/>
      <c r="AWW14" s="12"/>
      <c r="AWX14" s="12"/>
      <c r="AWY14" s="12"/>
      <c r="AWZ14" s="12"/>
      <c r="AXA14" s="12"/>
      <c r="AXB14" s="12"/>
      <c r="AXC14" s="12"/>
      <c r="AXD14" s="12"/>
      <c r="AXE14" s="12"/>
      <c r="AXF14" s="12"/>
      <c r="AXG14" s="12"/>
      <c r="AXH14" s="12"/>
      <c r="AXI14" s="12"/>
      <c r="AXJ14" s="12"/>
      <c r="AXK14" s="12"/>
      <c r="AXL14" s="12"/>
      <c r="AXM14" s="12"/>
      <c r="AXN14" s="12"/>
      <c r="AXO14" s="12"/>
      <c r="AXP14" s="12"/>
      <c r="AXQ14" s="12"/>
      <c r="AXR14" s="12"/>
      <c r="AXS14" s="12"/>
      <c r="AXT14" s="12"/>
      <c r="AXU14" s="12"/>
      <c r="AXV14" s="12"/>
      <c r="AXW14" s="12"/>
      <c r="AXX14" s="12"/>
      <c r="AXY14" s="12"/>
      <c r="AXZ14" s="12"/>
      <c r="AYA14" s="12"/>
      <c r="AYB14" s="12"/>
      <c r="AYC14" s="12"/>
      <c r="AYD14" s="12"/>
      <c r="AYE14" s="12"/>
      <c r="AYF14" s="12"/>
      <c r="AYG14" s="12"/>
      <c r="AYH14" s="12"/>
      <c r="AYI14" s="12"/>
      <c r="AYJ14" s="12"/>
      <c r="AYK14" s="12"/>
      <c r="AYL14" s="12"/>
      <c r="AYM14" s="12"/>
      <c r="AYN14" s="12"/>
      <c r="AYO14" s="12"/>
      <c r="AYP14" s="12"/>
      <c r="AYQ14" s="12"/>
      <c r="AYR14" s="12"/>
      <c r="AYS14" s="12"/>
      <c r="AYT14" s="12"/>
      <c r="AYU14" s="12"/>
      <c r="AYV14" s="12"/>
      <c r="AYW14" s="12"/>
      <c r="AYX14" s="12"/>
      <c r="AYY14" s="12"/>
      <c r="AYZ14" s="12"/>
      <c r="AZA14" s="12"/>
      <c r="AZB14" s="12"/>
      <c r="AZC14" s="12"/>
      <c r="AZD14" s="12"/>
      <c r="AZE14" s="12"/>
      <c r="AZF14" s="12"/>
      <c r="AZG14" s="12"/>
      <c r="AZH14" s="12"/>
      <c r="AZI14" s="12"/>
      <c r="AZJ14" s="12"/>
      <c r="AZK14" s="12"/>
      <c r="AZL14" s="12"/>
      <c r="AZM14" s="12"/>
      <c r="AZN14" s="12"/>
      <c r="AZO14" s="12"/>
      <c r="AZP14" s="12"/>
      <c r="AZQ14" s="12"/>
      <c r="AZR14" s="12"/>
      <c r="AZS14" s="12"/>
      <c r="AZT14" s="12"/>
      <c r="AZU14" s="12"/>
      <c r="AZV14" s="12"/>
      <c r="AZW14" s="12"/>
      <c r="AZX14" s="12"/>
      <c r="AZY14" s="12"/>
      <c r="AZZ14" s="12"/>
      <c r="BAA14" s="12"/>
      <c r="BAB14" s="12"/>
      <c r="BAC14" s="12"/>
      <c r="BAD14" s="12"/>
      <c r="BAE14" s="12"/>
      <c r="BAF14" s="12"/>
      <c r="BAG14" s="12"/>
      <c r="BAH14" s="12"/>
      <c r="BAI14" s="12"/>
      <c r="BAJ14" s="12"/>
      <c r="BAK14" s="12"/>
      <c r="BAL14" s="12"/>
      <c r="BAM14" s="12"/>
      <c r="BAN14" s="12"/>
      <c r="BAO14" s="12"/>
      <c r="BAP14" s="12"/>
      <c r="BAQ14" s="12"/>
      <c r="BAR14" s="12"/>
      <c r="BAS14" s="12"/>
      <c r="BAT14" s="12"/>
      <c r="BAU14" s="12"/>
      <c r="BAV14" s="12"/>
      <c r="BAW14" s="12"/>
      <c r="BAX14" s="12"/>
      <c r="BAY14" s="12"/>
      <c r="BAZ14" s="12"/>
      <c r="BBA14" s="12"/>
      <c r="BBB14" s="12"/>
      <c r="BBC14" s="12"/>
      <c r="BBD14" s="12"/>
      <c r="BBE14" s="12"/>
      <c r="BBF14" s="12"/>
      <c r="BBG14" s="12"/>
      <c r="BBH14" s="12"/>
      <c r="BBI14" s="12"/>
      <c r="BBJ14" s="12"/>
      <c r="BBK14" s="12"/>
      <c r="BBL14" s="12"/>
      <c r="BBM14" s="12"/>
      <c r="BBN14" s="12"/>
      <c r="BBO14" s="12"/>
      <c r="BBP14" s="12"/>
      <c r="BBQ14" s="12"/>
      <c r="BBR14" s="12"/>
      <c r="BBS14" s="12"/>
      <c r="BBT14" s="12"/>
      <c r="BBU14" s="12"/>
      <c r="BBV14" s="12"/>
      <c r="BBW14" s="12"/>
      <c r="BBX14" s="12"/>
      <c r="BBY14" s="12"/>
      <c r="BBZ14" s="12"/>
      <c r="BCA14" s="12"/>
      <c r="BCB14" s="12"/>
      <c r="BCC14" s="12"/>
      <c r="BCD14" s="12"/>
      <c r="BCE14" s="12"/>
      <c r="BCF14" s="12"/>
      <c r="BCG14" s="12"/>
      <c r="BCH14" s="12"/>
      <c r="BCI14" s="12"/>
      <c r="BCJ14" s="12"/>
      <c r="BCK14" s="12"/>
      <c r="BCL14" s="12"/>
      <c r="BCM14" s="12"/>
      <c r="BCN14" s="12"/>
      <c r="BCO14" s="12"/>
      <c r="BCP14" s="12"/>
      <c r="BCQ14" s="12"/>
      <c r="BCR14" s="12"/>
      <c r="BCS14" s="12"/>
      <c r="BCT14" s="12"/>
      <c r="BCU14" s="12"/>
      <c r="BCV14" s="12"/>
      <c r="BCW14" s="12"/>
      <c r="BCX14" s="12"/>
      <c r="BCY14" s="12"/>
      <c r="BCZ14" s="12"/>
      <c r="BDA14" s="12"/>
      <c r="BDB14" s="12"/>
      <c r="BDC14" s="12"/>
      <c r="BDD14" s="12"/>
      <c r="BDE14" s="12"/>
      <c r="BDF14" s="12"/>
      <c r="BDG14" s="12"/>
      <c r="BDH14" s="12"/>
      <c r="BDI14" s="12"/>
      <c r="BDJ14" s="12"/>
      <c r="BDK14" s="12"/>
      <c r="BDL14" s="12"/>
      <c r="BDM14" s="12"/>
      <c r="BDN14" s="12"/>
      <c r="BDO14" s="12"/>
      <c r="BDP14" s="12"/>
      <c r="BDQ14" s="12"/>
      <c r="BDR14" s="12"/>
      <c r="BDS14" s="12"/>
      <c r="BDT14" s="12"/>
      <c r="BDU14" s="12"/>
      <c r="BDV14" s="12"/>
      <c r="BDW14" s="12"/>
      <c r="BDX14" s="12"/>
      <c r="BDY14" s="12"/>
      <c r="BDZ14" s="12"/>
      <c r="BEA14" s="12"/>
      <c r="BEB14" s="12"/>
      <c r="BEC14" s="12"/>
      <c r="BED14" s="12"/>
      <c r="BEE14" s="12"/>
      <c r="BEF14" s="12"/>
      <c r="BEG14" s="12"/>
      <c r="BEH14" s="12"/>
      <c r="BEI14" s="12"/>
      <c r="BEJ14" s="12"/>
      <c r="BEK14" s="12"/>
      <c r="BEL14" s="12"/>
      <c r="BEM14" s="12"/>
      <c r="BEN14" s="12"/>
      <c r="BEO14" s="12"/>
      <c r="BEP14" s="12"/>
      <c r="BEQ14" s="12"/>
      <c r="BER14" s="12"/>
      <c r="BES14" s="12"/>
      <c r="BET14" s="12"/>
      <c r="BEU14" s="12"/>
      <c r="BEV14" s="12"/>
      <c r="BEW14" s="12"/>
      <c r="BEX14" s="12"/>
      <c r="BEY14" s="12"/>
      <c r="BEZ14" s="12"/>
      <c r="BFA14" s="12"/>
      <c r="BFB14" s="12"/>
      <c r="BFC14" s="12"/>
      <c r="BFD14" s="12"/>
      <c r="BFE14" s="12"/>
      <c r="BFF14" s="12"/>
      <c r="BFG14" s="12"/>
      <c r="BFH14" s="12"/>
      <c r="BFI14" s="12"/>
      <c r="BFJ14" s="12"/>
      <c r="BFK14" s="12"/>
      <c r="BFL14" s="12"/>
      <c r="BFM14" s="12"/>
      <c r="BFN14" s="12"/>
      <c r="BFO14" s="12"/>
      <c r="BFP14" s="12"/>
      <c r="BFQ14" s="12"/>
      <c r="BFR14" s="12"/>
      <c r="BFS14" s="12"/>
      <c r="BFT14" s="12"/>
      <c r="BFU14" s="12"/>
      <c r="BFV14" s="12"/>
      <c r="BFW14" s="12"/>
      <c r="BFX14" s="12"/>
      <c r="BFY14" s="12"/>
      <c r="BFZ14" s="12"/>
      <c r="BGA14" s="12"/>
      <c r="BGB14" s="12"/>
      <c r="BGC14" s="12"/>
      <c r="BGD14" s="12"/>
      <c r="BGE14" s="12"/>
      <c r="BGF14" s="12"/>
      <c r="BGG14" s="12"/>
      <c r="BGH14" s="12"/>
      <c r="BGI14" s="12"/>
      <c r="BGJ14" s="12"/>
      <c r="BGK14" s="12"/>
      <c r="BGL14" s="12"/>
      <c r="BGM14" s="12"/>
      <c r="BGN14" s="12"/>
      <c r="BGO14" s="12"/>
      <c r="BGP14" s="12"/>
      <c r="BGQ14" s="12"/>
      <c r="BGR14" s="12"/>
      <c r="BGS14" s="12"/>
      <c r="BGT14" s="12"/>
      <c r="BGU14" s="12"/>
      <c r="BGV14" s="12"/>
      <c r="BGW14" s="12"/>
      <c r="BGX14" s="12"/>
      <c r="BGY14" s="12"/>
      <c r="BGZ14" s="12"/>
      <c r="BHA14" s="12"/>
      <c r="BHB14" s="12"/>
      <c r="BHC14" s="12"/>
      <c r="BHD14" s="12"/>
      <c r="BHE14" s="12"/>
      <c r="BHF14" s="12"/>
      <c r="BHG14" s="12"/>
      <c r="BHH14" s="12"/>
      <c r="BHI14" s="12"/>
      <c r="BHJ14" s="12"/>
      <c r="BHK14" s="12"/>
      <c r="BHL14" s="12"/>
      <c r="BHM14" s="12"/>
      <c r="BHN14" s="12"/>
      <c r="BHO14" s="12"/>
      <c r="BHP14" s="12"/>
      <c r="BHQ14" s="12"/>
      <c r="BHR14" s="12"/>
      <c r="BHS14" s="12"/>
      <c r="BHT14" s="12"/>
      <c r="BHU14" s="12"/>
      <c r="BHV14" s="12"/>
      <c r="BHW14" s="12"/>
      <c r="BHX14" s="12"/>
      <c r="BHY14" s="12"/>
      <c r="BHZ14" s="12"/>
      <c r="BIA14" s="12"/>
      <c r="BIB14" s="12"/>
      <c r="BIC14" s="12"/>
      <c r="BID14" s="12"/>
      <c r="BIE14" s="12"/>
      <c r="BIF14" s="12"/>
      <c r="BIG14" s="12"/>
      <c r="BIH14" s="12"/>
      <c r="BII14" s="12"/>
      <c r="BIJ14" s="12"/>
      <c r="BIK14" s="12"/>
      <c r="BIL14" s="12"/>
      <c r="BIM14" s="12"/>
      <c r="BIN14" s="12"/>
      <c r="BIO14" s="12"/>
      <c r="BIP14" s="12"/>
      <c r="BIQ14" s="12"/>
      <c r="BIR14" s="12"/>
      <c r="BIS14" s="12"/>
      <c r="BIT14" s="12"/>
      <c r="BIU14" s="12"/>
      <c r="BIV14" s="12"/>
      <c r="BIW14" s="12"/>
      <c r="BIX14" s="12"/>
      <c r="BIY14" s="12"/>
      <c r="BIZ14" s="12"/>
      <c r="BJA14" s="12"/>
      <c r="BJB14" s="12"/>
      <c r="BJC14" s="12"/>
      <c r="BJD14" s="12"/>
      <c r="BJE14" s="12"/>
      <c r="BJF14" s="12"/>
      <c r="BJG14" s="12"/>
      <c r="BJH14" s="12"/>
      <c r="BJI14" s="12"/>
      <c r="BJJ14" s="12"/>
      <c r="BJK14" s="12"/>
      <c r="BJL14" s="12"/>
      <c r="BJM14" s="12"/>
      <c r="BJN14" s="12"/>
      <c r="BJO14" s="12"/>
      <c r="BJP14" s="12"/>
      <c r="BJQ14" s="12"/>
      <c r="BJR14" s="12"/>
      <c r="BJS14" s="12"/>
      <c r="BJT14" s="12"/>
      <c r="BJU14" s="12"/>
      <c r="BJV14" s="12"/>
      <c r="BJW14" s="12"/>
      <c r="BJX14" s="12"/>
      <c r="BJY14" s="12"/>
      <c r="BJZ14" s="12"/>
      <c r="BKA14" s="12"/>
      <c r="BKB14" s="12"/>
      <c r="BKC14" s="12"/>
      <c r="BKD14" s="12"/>
      <c r="BKE14" s="12"/>
      <c r="BKF14" s="12"/>
      <c r="BKG14" s="12"/>
      <c r="BKH14" s="12"/>
      <c r="BKI14" s="12"/>
      <c r="BKJ14" s="12"/>
      <c r="BKK14" s="12"/>
      <c r="BKL14" s="12"/>
      <c r="BKM14" s="12"/>
      <c r="BKN14" s="12"/>
      <c r="BKO14" s="12"/>
      <c r="BKP14" s="12"/>
      <c r="BKQ14" s="12"/>
      <c r="BKR14" s="12"/>
      <c r="BKS14" s="12"/>
      <c r="BKT14" s="12"/>
      <c r="BKU14" s="12"/>
      <c r="BKV14" s="12"/>
      <c r="BKW14" s="12"/>
      <c r="BKX14" s="12"/>
      <c r="BKY14" s="12"/>
    </row>
    <row r="16" spans="1:1663">
      <c r="B16" s="7" t="s">
        <v>44</v>
      </c>
    </row>
    <row r="17" spans="1:1663">
      <c r="B17" s="13" t="s">
        <v>52</v>
      </c>
    </row>
    <row r="18" spans="1:1663">
      <c r="B18" s="7" t="s">
        <v>45</v>
      </c>
    </row>
    <row r="20" spans="1:1663">
      <c r="C20" s="37">
        <f>DATE(LEFT(C21,4),MID(C21,5,2),RIGHT(C21))</f>
        <v>43225</v>
      </c>
      <c r="D20" s="37">
        <f t="shared" ref="D20" si="1">DATE(LEFT(D21,4),MID(D21,5,2),RIGHT(D21))</f>
        <v>43257</v>
      </c>
      <c r="E20" s="37">
        <f t="shared" ref="E20" si="2">DATE(LEFT(E21,4),MID(E21,5,2),RIGHT(E21))</f>
        <v>43288</v>
      </c>
      <c r="F20" s="37">
        <f t="shared" ref="F20" si="3">DATE(LEFT(F21,4),MID(F21,5,2),RIGHT(F21))</f>
        <v>43320</v>
      </c>
      <c r="G20" s="37">
        <f t="shared" ref="G20" si="4">DATE(LEFT(G21,4),MID(G21,5,2),RIGHT(G21))</f>
        <v>43352</v>
      </c>
      <c r="H20" s="37">
        <f t="shared" ref="H20" si="5">DATE(LEFT(H21,4),MID(H21,5,2),RIGHT(H21))</f>
        <v>43373</v>
      </c>
      <c r="I20" s="37">
        <f t="shared" ref="I20" si="6">DATE(LEFT(I21,4),MID(I21,5,2),RIGHT(I21))</f>
        <v>43405</v>
      </c>
      <c r="J20" s="37">
        <f t="shared" ref="J20" si="7">DATE(LEFT(J21,4),MID(J21,5,2),RIGHT(J21))</f>
        <v>43436</v>
      </c>
      <c r="K20" s="37">
        <f t="shared" ref="K20" si="8">DATE(LEFT(K21,4),MID(K21,5,2),RIGHT(K21))</f>
        <v>43466</v>
      </c>
      <c r="L20" s="37">
        <f t="shared" ref="L20" si="9">DATE(LEFT(L21,4),MID(L21,5,2),RIGHT(L21))</f>
        <v>43498</v>
      </c>
      <c r="M20" s="37">
        <f t="shared" ref="M20" si="10">DATE(LEFT(M21,4),MID(M21,5,2),RIGHT(M21))</f>
        <v>43527</v>
      </c>
      <c r="N20" s="37">
        <f t="shared" ref="N20" si="11">DATE(LEFT(N21,4),MID(N21,5,2),RIGHT(N21))</f>
        <v>43559</v>
      </c>
      <c r="O20" s="37">
        <f t="shared" ref="O20" si="12">DATE(LEFT(O21,4),MID(O21,5,2),RIGHT(O21))</f>
        <v>43590</v>
      </c>
      <c r="P20" s="37">
        <f t="shared" ref="P20" si="13">DATE(LEFT(P21,4),MID(P21,5,2),RIGHT(P21))</f>
        <v>43622</v>
      </c>
      <c r="Q20" s="37">
        <f t="shared" ref="Q20" si="14">DATE(LEFT(Q21,4),MID(Q21,5,2),RIGHT(Q21))</f>
        <v>43653</v>
      </c>
      <c r="R20" s="37">
        <f t="shared" ref="R20" si="15">DATE(LEFT(R21,4),MID(R21,5,2),RIGHT(R21))</f>
        <v>43685</v>
      </c>
      <c r="S20" s="37">
        <f t="shared" ref="S20" si="16">DATE(LEFT(S21,4),MID(S21,5,2),RIGHT(S21))</f>
        <v>43717</v>
      </c>
      <c r="T20" s="37">
        <f t="shared" ref="T20" si="17">DATE(LEFT(T21,4),MID(T21,5,2),RIGHT(T21))</f>
        <v>43739</v>
      </c>
      <c r="U20" s="37">
        <f t="shared" ref="U20" si="18">DATE(LEFT(U21,4),MID(U21,5,2),RIGHT(U21))</f>
        <v>43770</v>
      </c>
      <c r="V20" s="37">
        <f t="shared" ref="V20" si="19">DATE(LEFT(V21,4),MID(V21,5,2),RIGHT(V21))</f>
        <v>43801</v>
      </c>
      <c r="W20" s="37">
        <f t="shared" ref="W20" si="20">DATE(LEFT(W21,4),MID(W21,5,2),RIGHT(W21))</f>
        <v>43831</v>
      </c>
      <c r="X20" s="37">
        <f t="shared" ref="X20" si="21">DATE(LEFT(X21,4),MID(X21,5,2),RIGHT(X21))</f>
        <v>43863</v>
      </c>
      <c r="Y20" s="37">
        <f t="shared" ref="Y20" si="22">DATE(LEFT(Y21,4),MID(Y21,5,2),RIGHT(Y21))</f>
        <v>43893</v>
      </c>
      <c r="Z20" s="37">
        <f t="shared" ref="Z20" si="23">DATE(LEFT(Z21,4),MID(Z21,5,2),RIGHT(Z21))</f>
        <v>43925</v>
      </c>
      <c r="AA20" s="37">
        <f t="shared" ref="AA20" si="24">DATE(LEFT(AA21,4),MID(AA21,5,2),RIGHT(AA21))</f>
        <v>43956</v>
      </c>
      <c r="AB20" s="37">
        <f t="shared" ref="AB20" si="25">DATE(LEFT(AB21,4),MID(AB21,5,2),RIGHT(AB21))</f>
        <v>43988</v>
      </c>
      <c r="AC20" s="37">
        <f t="shared" ref="AC20" si="26">DATE(LEFT(AC21,4),MID(AC21,5,2),RIGHT(AC21))</f>
        <v>44019</v>
      </c>
      <c r="AD20" s="37">
        <f t="shared" ref="AD20" si="27">DATE(LEFT(AD21,4),MID(AD21,5,2),RIGHT(AD21))</f>
        <v>44051</v>
      </c>
      <c r="AE20" s="37">
        <f t="shared" ref="AE20" si="28">DATE(LEFT(AE21,4),MID(AE21,5,2),RIGHT(AE21))</f>
        <v>44083</v>
      </c>
      <c r="AF20" s="37">
        <f t="shared" ref="AF20" si="29">DATE(LEFT(AF21,4),MID(AF21,5,2),RIGHT(AF21))</f>
        <v>44104</v>
      </c>
      <c r="AG20" s="37">
        <f t="shared" ref="AG20" si="30">DATE(LEFT(AG21,4),MID(AG21,5,2),RIGHT(AG21))</f>
        <v>44136</v>
      </c>
      <c r="AH20" s="37">
        <f t="shared" ref="AH20" si="31">DATE(LEFT(AH21,4),MID(AH21,5,2),RIGHT(AH21))</f>
        <v>44167</v>
      </c>
      <c r="AI20" s="37">
        <f t="shared" ref="AI20" si="32">DATE(LEFT(AI21,4),MID(AI21,5,2),RIGHT(AI21))</f>
        <v>44197</v>
      </c>
      <c r="AJ20" s="37">
        <f t="shared" ref="AJ20" si="33">DATE(LEFT(AJ21,4),MID(AJ21,5,2),RIGHT(AJ21))</f>
        <v>44229</v>
      </c>
      <c r="AK20" s="37">
        <f t="shared" ref="AK20" si="34">DATE(LEFT(AK21,4),MID(AK21,5,2),RIGHT(AK21))</f>
        <v>44258</v>
      </c>
      <c r="AL20" s="37">
        <f t="shared" ref="AL20" si="35">DATE(LEFT(AL21,4),MID(AL21,5,2),RIGHT(AL21))</f>
        <v>44290</v>
      </c>
    </row>
    <row r="21" spans="1:1663" s="3" customFormat="1">
      <c r="A21" s="24" t="s">
        <v>57</v>
      </c>
      <c r="B21" s="1" t="s">
        <v>0</v>
      </c>
      <c r="C21" s="2" t="s">
        <v>1</v>
      </c>
      <c r="D21" s="2" t="s">
        <v>2</v>
      </c>
      <c r="E21" s="2" t="s">
        <v>3</v>
      </c>
      <c r="F21" s="2" t="s">
        <v>4</v>
      </c>
      <c r="G21" s="2" t="s">
        <v>5</v>
      </c>
      <c r="H21" s="2" t="s">
        <v>6</v>
      </c>
      <c r="I21" s="2" t="s">
        <v>7</v>
      </c>
      <c r="J21" s="2" t="s">
        <v>8</v>
      </c>
      <c r="K21" s="2" t="s">
        <v>9</v>
      </c>
      <c r="L21" s="2" t="s">
        <v>10</v>
      </c>
      <c r="M21" s="2" t="s">
        <v>11</v>
      </c>
      <c r="N21" s="2" t="s">
        <v>12</v>
      </c>
      <c r="O21" s="2" t="s">
        <v>13</v>
      </c>
      <c r="P21" s="2" t="s">
        <v>14</v>
      </c>
      <c r="Q21" s="2" t="s">
        <v>15</v>
      </c>
      <c r="R21" s="2" t="s">
        <v>16</v>
      </c>
      <c r="S21" s="2" t="s">
        <v>17</v>
      </c>
      <c r="T21" s="2">
        <v>20191001</v>
      </c>
      <c r="U21" s="2" t="s">
        <v>18</v>
      </c>
      <c r="V21" s="2" t="s">
        <v>19</v>
      </c>
      <c r="W21" s="2" t="s">
        <v>20</v>
      </c>
      <c r="X21" s="2" t="s">
        <v>21</v>
      </c>
      <c r="Y21" s="2" t="s">
        <v>22</v>
      </c>
      <c r="Z21" s="2" t="s">
        <v>23</v>
      </c>
      <c r="AA21" s="2" t="s">
        <v>24</v>
      </c>
      <c r="AB21" s="2" t="s">
        <v>25</v>
      </c>
      <c r="AC21" s="2" t="s">
        <v>26</v>
      </c>
      <c r="AD21" s="2" t="s">
        <v>27</v>
      </c>
      <c r="AE21" s="2" t="s">
        <v>28</v>
      </c>
      <c r="AF21" s="2" t="s">
        <v>29</v>
      </c>
      <c r="AG21" s="2" t="s">
        <v>30</v>
      </c>
      <c r="AH21" s="2" t="s">
        <v>31</v>
      </c>
      <c r="AI21" s="2" t="s">
        <v>32</v>
      </c>
      <c r="AJ21" s="2" t="s">
        <v>33</v>
      </c>
      <c r="AK21" s="2" t="s">
        <v>34</v>
      </c>
      <c r="AL21" s="9" t="s">
        <v>35</v>
      </c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  <c r="CJ21" s="12"/>
      <c r="CK21" s="12"/>
      <c r="CL21" s="12"/>
      <c r="CM21" s="12"/>
      <c r="CN21" s="12"/>
      <c r="CO21" s="12"/>
      <c r="CP21" s="12"/>
      <c r="CQ21" s="12"/>
      <c r="CR21" s="12"/>
      <c r="CS21" s="12"/>
      <c r="CT21" s="12"/>
      <c r="CU21" s="12"/>
      <c r="CV21" s="12"/>
      <c r="CW21" s="12"/>
      <c r="CX21" s="12"/>
      <c r="CY21" s="12"/>
      <c r="CZ21" s="12"/>
      <c r="DA21" s="12"/>
      <c r="DB21" s="12"/>
      <c r="DC21" s="12"/>
      <c r="DD21" s="12"/>
      <c r="DE21" s="12"/>
      <c r="DF21" s="12"/>
      <c r="DG21" s="12"/>
      <c r="DH21" s="12"/>
      <c r="DI21" s="12"/>
      <c r="DJ21" s="12"/>
      <c r="DK21" s="12"/>
      <c r="DL21" s="12"/>
      <c r="DM21" s="12"/>
      <c r="DN21" s="12"/>
      <c r="DO21" s="12"/>
      <c r="DP21" s="12"/>
      <c r="DQ21" s="12"/>
      <c r="DR21" s="12"/>
      <c r="DS21" s="12"/>
      <c r="DT21" s="12"/>
      <c r="DU21" s="12"/>
      <c r="DV21" s="12"/>
      <c r="DW21" s="12"/>
      <c r="DX21" s="12"/>
      <c r="DY21" s="12"/>
      <c r="DZ21" s="12"/>
      <c r="EA21" s="12"/>
      <c r="EB21" s="12"/>
      <c r="EC21" s="12"/>
      <c r="ED21" s="12"/>
      <c r="EE21" s="12"/>
      <c r="EF21" s="12"/>
      <c r="EG21" s="12"/>
      <c r="EH21" s="12"/>
      <c r="EI21" s="12"/>
      <c r="EJ21" s="12"/>
      <c r="EK21" s="12"/>
      <c r="EL21" s="12"/>
      <c r="EM21" s="12"/>
      <c r="EN21" s="12"/>
      <c r="EO21" s="12"/>
      <c r="EP21" s="12"/>
      <c r="EQ21" s="12"/>
      <c r="ER21" s="12"/>
      <c r="ES21" s="12"/>
      <c r="ET21" s="12"/>
      <c r="EU21" s="12"/>
      <c r="EV21" s="12"/>
      <c r="EW21" s="12"/>
      <c r="EX21" s="12"/>
      <c r="EY21" s="12"/>
      <c r="EZ21" s="12"/>
      <c r="FA21" s="12"/>
      <c r="FB21" s="12"/>
      <c r="FC21" s="12"/>
      <c r="FD21" s="12"/>
      <c r="FE21" s="12"/>
      <c r="FF21" s="12"/>
      <c r="FG21" s="12"/>
      <c r="FH21" s="12"/>
      <c r="FI21" s="12"/>
      <c r="FJ21" s="12"/>
      <c r="FK21" s="12"/>
      <c r="FL21" s="12"/>
      <c r="FM21" s="12"/>
      <c r="FN21" s="12"/>
      <c r="FO21" s="12"/>
      <c r="FP21" s="12"/>
      <c r="FQ21" s="12"/>
      <c r="FR21" s="12"/>
      <c r="FS21" s="12"/>
      <c r="FT21" s="12"/>
      <c r="FU21" s="12"/>
      <c r="FV21" s="12"/>
      <c r="FW21" s="12"/>
      <c r="FX21" s="12"/>
      <c r="FY21" s="12"/>
      <c r="FZ21" s="12"/>
      <c r="GA21" s="12"/>
      <c r="GB21" s="12"/>
      <c r="GC21" s="12"/>
      <c r="GD21" s="12"/>
      <c r="GE21" s="12"/>
      <c r="GF21" s="12"/>
      <c r="GG21" s="12"/>
      <c r="GH21" s="12"/>
      <c r="GI21" s="12"/>
      <c r="GJ21" s="12"/>
      <c r="GK21" s="12"/>
      <c r="GL21" s="12"/>
      <c r="GM21" s="12"/>
      <c r="GN21" s="12"/>
      <c r="GO21" s="12"/>
      <c r="GP21" s="12"/>
      <c r="GQ21" s="12"/>
      <c r="GR21" s="12"/>
      <c r="GS21" s="12"/>
      <c r="GT21" s="12"/>
      <c r="GU21" s="12"/>
      <c r="GV21" s="12"/>
      <c r="GW21" s="12"/>
      <c r="GX21" s="12"/>
      <c r="GY21" s="12"/>
      <c r="GZ21" s="12"/>
      <c r="HA21" s="12"/>
      <c r="HB21" s="12"/>
      <c r="HC21" s="12"/>
      <c r="HD21" s="12"/>
      <c r="HE21" s="12"/>
      <c r="HF21" s="12"/>
      <c r="HG21" s="12"/>
      <c r="HH21" s="12"/>
      <c r="HI21" s="12"/>
      <c r="HJ21" s="12"/>
      <c r="HK21" s="12"/>
      <c r="HL21" s="12"/>
      <c r="HM21" s="12"/>
      <c r="HN21" s="12"/>
      <c r="HO21" s="12"/>
      <c r="HP21" s="12"/>
      <c r="HQ21" s="12"/>
      <c r="HR21" s="12"/>
      <c r="HS21" s="12"/>
      <c r="HT21" s="12"/>
      <c r="HU21" s="12"/>
      <c r="HV21" s="12"/>
      <c r="HW21" s="12"/>
      <c r="HX21" s="12"/>
      <c r="HY21" s="12"/>
      <c r="HZ21" s="12"/>
      <c r="IA21" s="12"/>
      <c r="IB21" s="12"/>
      <c r="IC21" s="12"/>
      <c r="ID21" s="12"/>
      <c r="IE21" s="12"/>
      <c r="IF21" s="12"/>
      <c r="IG21" s="12"/>
      <c r="IH21" s="12"/>
      <c r="II21" s="12"/>
      <c r="IJ21" s="12"/>
      <c r="IK21" s="12"/>
      <c r="IL21" s="12"/>
      <c r="IM21" s="12"/>
      <c r="IN21" s="12"/>
      <c r="IO21" s="12"/>
      <c r="IP21" s="12"/>
      <c r="IQ21" s="12"/>
      <c r="IR21" s="12"/>
      <c r="IS21" s="12"/>
      <c r="IT21" s="12"/>
      <c r="IU21" s="12"/>
      <c r="IV21" s="12"/>
      <c r="IW21" s="12"/>
      <c r="IX21" s="12"/>
      <c r="IY21" s="12"/>
      <c r="IZ21" s="12"/>
      <c r="JA21" s="12"/>
      <c r="JB21" s="12"/>
      <c r="JC21" s="12"/>
      <c r="JD21" s="12"/>
      <c r="JE21" s="12"/>
      <c r="JF21" s="12"/>
      <c r="JG21" s="12"/>
      <c r="JH21" s="12"/>
      <c r="JI21" s="12"/>
      <c r="JJ21" s="12"/>
      <c r="JK21" s="12"/>
      <c r="JL21" s="12"/>
      <c r="JM21" s="12"/>
      <c r="JN21" s="12"/>
      <c r="JO21" s="12"/>
      <c r="JP21" s="12"/>
      <c r="JQ21" s="12"/>
      <c r="JR21" s="12"/>
      <c r="JS21" s="12"/>
      <c r="JT21" s="12"/>
      <c r="JU21" s="12"/>
      <c r="JV21" s="12"/>
      <c r="JW21" s="12"/>
      <c r="JX21" s="12"/>
      <c r="JY21" s="12"/>
      <c r="JZ21" s="12"/>
      <c r="KA21" s="12"/>
      <c r="KB21" s="12"/>
      <c r="KC21" s="12"/>
      <c r="KD21" s="12"/>
      <c r="KE21" s="12"/>
      <c r="KF21" s="12"/>
      <c r="KG21" s="12"/>
      <c r="KH21" s="12"/>
      <c r="KI21" s="12"/>
      <c r="KJ21" s="12"/>
      <c r="KK21" s="12"/>
      <c r="KL21" s="12"/>
      <c r="KM21" s="12"/>
      <c r="KN21" s="12"/>
      <c r="KO21" s="12"/>
      <c r="KP21" s="12"/>
      <c r="KQ21" s="12"/>
      <c r="KR21" s="12"/>
      <c r="KS21" s="12"/>
      <c r="KT21" s="12"/>
      <c r="KU21" s="12"/>
      <c r="KV21" s="12"/>
      <c r="KW21" s="12"/>
      <c r="KX21" s="12"/>
      <c r="KY21" s="12"/>
      <c r="KZ21" s="12"/>
      <c r="LA21" s="12"/>
      <c r="LB21" s="12"/>
      <c r="LC21" s="12"/>
      <c r="LD21" s="12"/>
      <c r="LE21" s="12"/>
      <c r="LF21" s="12"/>
      <c r="LG21" s="12"/>
      <c r="LH21" s="12"/>
      <c r="LI21" s="12"/>
      <c r="LJ21" s="12"/>
      <c r="LK21" s="12"/>
      <c r="LL21" s="12"/>
      <c r="LM21" s="12"/>
      <c r="LN21" s="12"/>
      <c r="LO21" s="12"/>
      <c r="LP21" s="12"/>
      <c r="LQ21" s="12"/>
      <c r="LR21" s="12"/>
      <c r="LS21" s="12"/>
      <c r="LT21" s="12"/>
      <c r="LU21" s="12"/>
      <c r="LV21" s="12"/>
      <c r="LW21" s="12"/>
      <c r="LX21" s="12"/>
      <c r="LY21" s="12"/>
      <c r="LZ21" s="12"/>
      <c r="MA21" s="12"/>
      <c r="MB21" s="12"/>
      <c r="MC21" s="12"/>
      <c r="MD21" s="12"/>
      <c r="ME21" s="12"/>
      <c r="MF21" s="12"/>
      <c r="MG21" s="12"/>
      <c r="MH21" s="12"/>
      <c r="MI21" s="12"/>
      <c r="MJ21" s="12"/>
      <c r="MK21" s="12"/>
      <c r="ML21" s="12"/>
      <c r="MM21" s="12"/>
      <c r="MN21" s="12"/>
      <c r="MO21" s="12"/>
      <c r="MP21" s="12"/>
      <c r="MQ21" s="12"/>
      <c r="MR21" s="12"/>
      <c r="MS21" s="12"/>
      <c r="MT21" s="12"/>
      <c r="MU21" s="12"/>
      <c r="MV21" s="12"/>
      <c r="MW21" s="12"/>
      <c r="MX21" s="12"/>
      <c r="MY21" s="12"/>
      <c r="MZ21" s="12"/>
      <c r="NA21" s="12"/>
      <c r="NB21" s="12"/>
      <c r="NC21" s="12"/>
      <c r="ND21" s="12"/>
      <c r="NE21" s="12"/>
      <c r="NF21" s="12"/>
      <c r="NG21" s="12"/>
      <c r="NH21" s="12"/>
      <c r="NI21" s="12"/>
      <c r="NJ21" s="12"/>
      <c r="NK21" s="12"/>
      <c r="NL21" s="12"/>
      <c r="NM21" s="12"/>
      <c r="NN21" s="12"/>
      <c r="NO21" s="12"/>
      <c r="NP21" s="12"/>
      <c r="NQ21" s="12"/>
      <c r="NR21" s="12"/>
      <c r="NS21" s="12"/>
      <c r="NT21" s="12"/>
      <c r="NU21" s="12"/>
      <c r="NV21" s="12"/>
      <c r="NW21" s="12"/>
      <c r="NX21" s="12"/>
      <c r="NY21" s="12"/>
      <c r="NZ21" s="12"/>
      <c r="OA21" s="12"/>
      <c r="OB21" s="12"/>
      <c r="OC21" s="12"/>
      <c r="OD21" s="12"/>
      <c r="OE21" s="12"/>
      <c r="OF21" s="12"/>
      <c r="OG21" s="12"/>
      <c r="OH21" s="12"/>
      <c r="OI21" s="12"/>
      <c r="OJ21" s="12"/>
      <c r="OK21" s="12"/>
      <c r="OL21" s="12"/>
      <c r="OM21" s="12"/>
      <c r="ON21" s="12"/>
      <c r="OO21" s="12"/>
      <c r="OP21" s="12"/>
      <c r="OQ21" s="12"/>
      <c r="OR21" s="12"/>
      <c r="OS21" s="12"/>
      <c r="OT21" s="12"/>
      <c r="OU21" s="12"/>
      <c r="OV21" s="12"/>
      <c r="OW21" s="12"/>
      <c r="OX21" s="12"/>
      <c r="OY21" s="12"/>
      <c r="OZ21" s="12"/>
      <c r="PA21" s="12"/>
      <c r="PB21" s="12"/>
      <c r="PC21" s="12"/>
      <c r="PD21" s="12"/>
      <c r="PE21" s="12"/>
      <c r="PF21" s="12"/>
      <c r="PG21" s="12"/>
      <c r="PH21" s="12"/>
      <c r="PI21" s="12"/>
      <c r="PJ21" s="12"/>
      <c r="PK21" s="12"/>
      <c r="PL21" s="12"/>
      <c r="PM21" s="12"/>
      <c r="PN21" s="12"/>
      <c r="PO21" s="12"/>
      <c r="PP21" s="12"/>
      <c r="PQ21" s="12"/>
      <c r="PR21" s="12"/>
      <c r="PS21" s="12"/>
      <c r="PT21" s="12"/>
      <c r="PU21" s="12"/>
      <c r="PV21" s="12"/>
      <c r="PW21" s="12"/>
      <c r="PX21" s="12"/>
      <c r="PY21" s="12"/>
      <c r="PZ21" s="12"/>
      <c r="QA21" s="12"/>
      <c r="QB21" s="12"/>
      <c r="QC21" s="12"/>
      <c r="QD21" s="12"/>
      <c r="QE21" s="12"/>
      <c r="QF21" s="12"/>
      <c r="QG21" s="12"/>
      <c r="QH21" s="12"/>
      <c r="QI21" s="12"/>
      <c r="QJ21" s="12"/>
      <c r="QK21" s="12"/>
      <c r="QL21" s="12"/>
      <c r="QM21" s="12"/>
      <c r="QN21" s="12"/>
      <c r="QO21" s="12"/>
      <c r="QP21" s="12"/>
      <c r="QQ21" s="12"/>
      <c r="QR21" s="12"/>
      <c r="QS21" s="12"/>
      <c r="QT21" s="12"/>
      <c r="QU21" s="12"/>
      <c r="QV21" s="12"/>
      <c r="QW21" s="12"/>
      <c r="QX21" s="12"/>
      <c r="QY21" s="12"/>
      <c r="QZ21" s="12"/>
      <c r="RA21" s="12"/>
      <c r="RB21" s="12"/>
      <c r="RC21" s="12"/>
      <c r="RD21" s="12"/>
      <c r="RE21" s="12"/>
      <c r="RF21" s="12"/>
      <c r="RG21" s="12"/>
      <c r="RH21" s="12"/>
      <c r="RI21" s="12"/>
      <c r="RJ21" s="12"/>
      <c r="RK21" s="12"/>
      <c r="RL21" s="12"/>
      <c r="RM21" s="12"/>
      <c r="RN21" s="12"/>
      <c r="RO21" s="12"/>
      <c r="RP21" s="12"/>
      <c r="RQ21" s="12"/>
      <c r="RR21" s="12"/>
      <c r="RS21" s="12"/>
      <c r="RT21" s="12"/>
      <c r="RU21" s="12"/>
      <c r="RV21" s="12"/>
      <c r="RW21" s="12"/>
      <c r="RX21" s="12"/>
      <c r="RY21" s="12"/>
      <c r="RZ21" s="12"/>
      <c r="SA21" s="12"/>
      <c r="SB21" s="12"/>
      <c r="SC21" s="12"/>
      <c r="SD21" s="12"/>
      <c r="SE21" s="12"/>
      <c r="SF21" s="12"/>
      <c r="SG21" s="12"/>
      <c r="SH21" s="12"/>
      <c r="SI21" s="12"/>
      <c r="SJ21" s="12"/>
      <c r="SK21" s="12"/>
      <c r="SL21" s="12"/>
      <c r="SM21" s="12"/>
      <c r="SN21" s="12"/>
      <c r="SO21" s="12"/>
      <c r="SP21" s="12"/>
      <c r="SQ21" s="12"/>
      <c r="SR21" s="12"/>
      <c r="SS21" s="12"/>
      <c r="ST21" s="12"/>
      <c r="SU21" s="12"/>
      <c r="SV21" s="12"/>
      <c r="SW21" s="12"/>
      <c r="SX21" s="12"/>
      <c r="SY21" s="12"/>
      <c r="SZ21" s="12"/>
      <c r="TA21" s="12"/>
      <c r="TB21" s="12"/>
      <c r="TC21" s="12"/>
      <c r="TD21" s="12"/>
      <c r="TE21" s="12"/>
      <c r="TF21" s="12"/>
      <c r="TG21" s="12"/>
      <c r="TH21" s="12"/>
      <c r="TI21" s="12"/>
      <c r="TJ21" s="12"/>
      <c r="TK21" s="12"/>
      <c r="TL21" s="12"/>
      <c r="TM21" s="12"/>
      <c r="TN21" s="12"/>
      <c r="TO21" s="12"/>
      <c r="TP21" s="12"/>
      <c r="TQ21" s="12"/>
      <c r="TR21" s="12"/>
      <c r="TS21" s="12"/>
      <c r="TT21" s="12"/>
      <c r="TU21" s="12"/>
      <c r="TV21" s="12"/>
      <c r="TW21" s="12"/>
      <c r="TX21" s="12"/>
      <c r="TY21" s="12"/>
      <c r="TZ21" s="12"/>
      <c r="UA21" s="12"/>
      <c r="UB21" s="12"/>
      <c r="UC21" s="12"/>
      <c r="UD21" s="12"/>
      <c r="UE21" s="12"/>
      <c r="UF21" s="12"/>
      <c r="UG21" s="12"/>
      <c r="UH21" s="12"/>
      <c r="UI21" s="12"/>
      <c r="UJ21" s="12"/>
      <c r="UK21" s="12"/>
      <c r="UL21" s="12"/>
      <c r="UM21" s="12"/>
      <c r="UN21" s="12"/>
      <c r="UO21" s="12"/>
      <c r="UP21" s="12"/>
      <c r="UQ21" s="12"/>
      <c r="UR21" s="12"/>
      <c r="US21" s="12"/>
      <c r="UT21" s="12"/>
      <c r="UU21" s="12"/>
      <c r="UV21" s="12"/>
      <c r="UW21" s="12"/>
      <c r="UX21" s="12"/>
      <c r="UY21" s="12"/>
      <c r="UZ21" s="12"/>
      <c r="VA21" s="12"/>
      <c r="VB21" s="12"/>
      <c r="VC21" s="12"/>
      <c r="VD21" s="12"/>
      <c r="VE21" s="12"/>
      <c r="VF21" s="12"/>
      <c r="VG21" s="12"/>
      <c r="VH21" s="12"/>
      <c r="VI21" s="12"/>
      <c r="VJ21" s="12"/>
      <c r="VK21" s="12"/>
      <c r="VL21" s="12"/>
      <c r="VM21" s="12"/>
      <c r="VN21" s="12"/>
      <c r="VO21" s="12"/>
      <c r="VP21" s="12"/>
      <c r="VQ21" s="12"/>
      <c r="VR21" s="12"/>
      <c r="VS21" s="12"/>
      <c r="VT21" s="12"/>
      <c r="VU21" s="12"/>
      <c r="VV21" s="12"/>
      <c r="VW21" s="12"/>
      <c r="VX21" s="12"/>
      <c r="VY21" s="12"/>
      <c r="VZ21" s="12"/>
      <c r="WA21" s="12"/>
      <c r="WB21" s="12"/>
      <c r="WC21" s="12"/>
      <c r="WD21" s="12"/>
      <c r="WE21" s="12"/>
      <c r="WF21" s="12"/>
      <c r="WG21" s="12"/>
      <c r="WH21" s="12"/>
      <c r="WI21" s="12"/>
      <c r="WJ21" s="12"/>
      <c r="WK21" s="12"/>
      <c r="WL21" s="12"/>
      <c r="WM21" s="12"/>
      <c r="WN21" s="12"/>
      <c r="WO21" s="12"/>
      <c r="WP21" s="12"/>
      <c r="WQ21" s="12"/>
      <c r="WR21" s="12"/>
      <c r="WS21" s="12"/>
      <c r="WT21" s="12"/>
      <c r="WU21" s="12"/>
      <c r="WV21" s="12"/>
      <c r="WW21" s="12"/>
      <c r="WX21" s="12"/>
      <c r="WY21" s="12"/>
      <c r="WZ21" s="12"/>
      <c r="XA21" s="12"/>
      <c r="XB21" s="12"/>
      <c r="XC21" s="12"/>
      <c r="XD21" s="12"/>
      <c r="XE21" s="12"/>
      <c r="XF21" s="12"/>
      <c r="XG21" s="12"/>
      <c r="XH21" s="12"/>
      <c r="XI21" s="12"/>
      <c r="XJ21" s="12"/>
      <c r="XK21" s="12"/>
      <c r="XL21" s="12"/>
      <c r="XM21" s="12"/>
      <c r="XN21" s="12"/>
      <c r="XO21" s="12"/>
      <c r="XP21" s="12"/>
      <c r="XQ21" s="12"/>
      <c r="XR21" s="12"/>
      <c r="XS21" s="12"/>
      <c r="XT21" s="12"/>
      <c r="XU21" s="12"/>
      <c r="XV21" s="12"/>
      <c r="XW21" s="12"/>
      <c r="XX21" s="12"/>
      <c r="XY21" s="12"/>
      <c r="XZ21" s="12"/>
      <c r="YA21" s="12"/>
      <c r="YB21" s="12"/>
      <c r="YC21" s="12"/>
      <c r="YD21" s="12"/>
      <c r="YE21" s="12"/>
      <c r="YF21" s="12"/>
      <c r="YG21" s="12"/>
      <c r="YH21" s="12"/>
      <c r="YI21" s="12"/>
      <c r="YJ21" s="12"/>
      <c r="YK21" s="12"/>
      <c r="YL21" s="12"/>
      <c r="YM21" s="12"/>
      <c r="YN21" s="12"/>
      <c r="YO21" s="12"/>
      <c r="YP21" s="12"/>
      <c r="YQ21" s="12"/>
      <c r="YR21" s="12"/>
      <c r="YS21" s="12"/>
      <c r="YT21" s="12"/>
      <c r="YU21" s="12"/>
      <c r="YV21" s="12"/>
      <c r="YW21" s="12"/>
      <c r="YX21" s="12"/>
      <c r="YY21" s="12"/>
      <c r="YZ21" s="12"/>
      <c r="ZA21" s="12"/>
      <c r="ZB21" s="12"/>
      <c r="ZC21" s="12"/>
      <c r="ZD21" s="12"/>
      <c r="ZE21" s="12"/>
      <c r="ZF21" s="12"/>
      <c r="ZG21" s="12"/>
      <c r="ZH21" s="12"/>
      <c r="ZI21" s="12"/>
      <c r="ZJ21" s="12"/>
      <c r="ZK21" s="12"/>
      <c r="ZL21" s="12"/>
      <c r="ZM21" s="12"/>
      <c r="ZN21" s="12"/>
      <c r="ZO21" s="12"/>
      <c r="ZP21" s="12"/>
      <c r="ZQ21" s="12"/>
      <c r="ZR21" s="12"/>
      <c r="ZS21" s="12"/>
      <c r="ZT21" s="12"/>
      <c r="ZU21" s="12"/>
      <c r="ZV21" s="12"/>
      <c r="ZW21" s="12"/>
      <c r="ZX21" s="12"/>
      <c r="ZY21" s="12"/>
      <c r="ZZ21" s="12"/>
      <c r="AAA21" s="12"/>
      <c r="AAB21" s="12"/>
      <c r="AAC21" s="12"/>
      <c r="AAD21" s="12"/>
      <c r="AAE21" s="12"/>
      <c r="AAF21" s="12"/>
      <c r="AAG21" s="12"/>
      <c r="AAH21" s="12"/>
      <c r="AAI21" s="12"/>
      <c r="AAJ21" s="12"/>
      <c r="AAK21" s="12"/>
      <c r="AAL21" s="12"/>
      <c r="AAM21" s="12"/>
      <c r="AAN21" s="12"/>
      <c r="AAO21" s="12"/>
      <c r="AAP21" s="12"/>
      <c r="AAQ21" s="12"/>
      <c r="AAR21" s="12"/>
      <c r="AAS21" s="12"/>
      <c r="AAT21" s="12"/>
      <c r="AAU21" s="12"/>
      <c r="AAV21" s="12"/>
      <c r="AAW21" s="12"/>
      <c r="AAX21" s="12"/>
      <c r="AAY21" s="12"/>
      <c r="AAZ21" s="12"/>
      <c r="ABA21" s="12"/>
      <c r="ABB21" s="12"/>
      <c r="ABC21" s="12"/>
      <c r="ABD21" s="12"/>
      <c r="ABE21" s="12"/>
      <c r="ABF21" s="12"/>
      <c r="ABG21" s="12"/>
      <c r="ABH21" s="12"/>
      <c r="ABI21" s="12"/>
      <c r="ABJ21" s="12"/>
      <c r="ABK21" s="12"/>
      <c r="ABL21" s="12"/>
      <c r="ABM21" s="12"/>
      <c r="ABN21" s="12"/>
      <c r="ABO21" s="12"/>
      <c r="ABP21" s="12"/>
      <c r="ABQ21" s="12"/>
      <c r="ABR21" s="12"/>
      <c r="ABS21" s="12"/>
      <c r="ABT21" s="12"/>
      <c r="ABU21" s="12"/>
      <c r="ABV21" s="12"/>
      <c r="ABW21" s="12"/>
      <c r="ABX21" s="12"/>
      <c r="ABY21" s="12"/>
      <c r="ABZ21" s="12"/>
      <c r="ACA21" s="12"/>
      <c r="ACB21" s="12"/>
      <c r="ACC21" s="12"/>
      <c r="ACD21" s="12"/>
      <c r="ACE21" s="12"/>
      <c r="ACF21" s="12"/>
      <c r="ACG21" s="12"/>
      <c r="ACH21" s="12"/>
      <c r="ACI21" s="12"/>
      <c r="ACJ21" s="12"/>
      <c r="ACK21" s="12"/>
      <c r="ACL21" s="12"/>
      <c r="ACM21" s="12"/>
      <c r="ACN21" s="12"/>
      <c r="ACO21" s="12"/>
      <c r="ACP21" s="12"/>
      <c r="ACQ21" s="12"/>
      <c r="ACR21" s="12"/>
      <c r="ACS21" s="12"/>
      <c r="ACT21" s="12"/>
      <c r="ACU21" s="12"/>
      <c r="ACV21" s="12"/>
      <c r="ACW21" s="12"/>
      <c r="ACX21" s="12"/>
      <c r="ACY21" s="12"/>
      <c r="ACZ21" s="12"/>
      <c r="ADA21" s="12"/>
      <c r="ADB21" s="12"/>
      <c r="ADC21" s="12"/>
      <c r="ADD21" s="12"/>
      <c r="ADE21" s="12"/>
      <c r="ADF21" s="12"/>
      <c r="ADG21" s="12"/>
      <c r="ADH21" s="12"/>
      <c r="ADI21" s="12"/>
      <c r="ADJ21" s="12"/>
      <c r="ADK21" s="12"/>
      <c r="ADL21" s="12"/>
      <c r="ADM21" s="12"/>
      <c r="ADN21" s="12"/>
      <c r="ADO21" s="12"/>
      <c r="ADP21" s="12"/>
      <c r="ADQ21" s="12"/>
      <c r="ADR21" s="12"/>
      <c r="ADS21" s="12"/>
      <c r="ADT21" s="12"/>
      <c r="ADU21" s="12"/>
      <c r="ADV21" s="12"/>
      <c r="ADW21" s="12"/>
      <c r="ADX21" s="12"/>
      <c r="ADY21" s="12"/>
      <c r="ADZ21" s="12"/>
      <c r="AEA21" s="12"/>
      <c r="AEB21" s="12"/>
      <c r="AEC21" s="12"/>
      <c r="AED21" s="12"/>
      <c r="AEE21" s="12"/>
      <c r="AEF21" s="12"/>
      <c r="AEG21" s="12"/>
      <c r="AEH21" s="12"/>
      <c r="AEI21" s="12"/>
      <c r="AEJ21" s="12"/>
      <c r="AEK21" s="12"/>
      <c r="AEL21" s="12"/>
      <c r="AEM21" s="12"/>
      <c r="AEN21" s="12"/>
      <c r="AEO21" s="12"/>
      <c r="AEP21" s="12"/>
      <c r="AEQ21" s="12"/>
      <c r="AER21" s="12"/>
      <c r="AES21" s="12"/>
      <c r="AET21" s="12"/>
      <c r="AEU21" s="12"/>
      <c r="AEV21" s="12"/>
      <c r="AEW21" s="12"/>
      <c r="AEX21" s="12"/>
      <c r="AEY21" s="12"/>
      <c r="AEZ21" s="12"/>
      <c r="AFA21" s="12"/>
      <c r="AFB21" s="12"/>
      <c r="AFC21" s="12"/>
      <c r="AFD21" s="12"/>
      <c r="AFE21" s="12"/>
      <c r="AFF21" s="12"/>
      <c r="AFG21" s="12"/>
      <c r="AFH21" s="12"/>
      <c r="AFI21" s="12"/>
      <c r="AFJ21" s="12"/>
      <c r="AFK21" s="12"/>
      <c r="AFL21" s="12"/>
      <c r="AFM21" s="12"/>
      <c r="AFN21" s="12"/>
      <c r="AFO21" s="12"/>
      <c r="AFP21" s="12"/>
      <c r="AFQ21" s="12"/>
      <c r="AFR21" s="12"/>
      <c r="AFS21" s="12"/>
      <c r="AFT21" s="12"/>
      <c r="AFU21" s="12"/>
      <c r="AFV21" s="12"/>
      <c r="AFW21" s="12"/>
      <c r="AFX21" s="12"/>
      <c r="AFY21" s="12"/>
      <c r="AFZ21" s="12"/>
      <c r="AGA21" s="12"/>
      <c r="AGB21" s="12"/>
      <c r="AGC21" s="12"/>
      <c r="AGD21" s="12"/>
      <c r="AGE21" s="12"/>
      <c r="AGF21" s="12"/>
      <c r="AGG21" s="12"/>
      <c r="AGH21" s="12"/>
      <c r="AGI21" s="12"/>
      <c r="AGJ21" s="12"/>
      <c r="AGK21" s="12"/>
      <c r="AGL21" s="12"/>
      <c r="AGM21" s="12"/>
      <c r="AGN21" s="12"/>
      <c r="AGO21" s="12"/>
      <c r="AGP21" s="12"/>
      <c r="AGQ21" s="12"/>
      <c r="AGR21" s="12"/>
      <c r="AGS21" s="12"/>
      <c r="AGT21" s="12"/>
      <c r="AGU21" s="12"/>
      <c r="AGV21" s="12"/>
      <c r="AGW21" s="12"/>
      <c r="AGX21" s="12"/>
      <c r="AGY21" s="12"/>
      <c r="AGZ21" s="12"/>
      <c r="AHA21" s="12"/>
      <c r="AHB21" s="12"/>
      <c r="AHC21" s="12"/>
      <c r="AHD21" s="12"/>
      <c r="AHE21" s="12"/>
      <c r="AHF21" s="12"/>
      <c r="AHG21" s="12"/>
      <c r="AHH21" s="12"/>
      <c r="AHI21" s="12"/>
      <c r="AHJ21" s="12"/>
      <c r="AHK21" s="12"/>
      <c r="AHL21" s="12"/>
      <c r="AHM21" s="12"/>
      <c r="AHN21" s="12"/>
      <c r="AHO21" s="12"/>
      <c r="AHP21" s="12"/>
      <c r="AHQ21" s="12"/>
      <c r="AHR21" s="12"/>
      <c r="AHS21" s="12"/>
      <c r="AHT21" s="12"/>
      <c r="AHU21" s="12"/>
      <c r="AHV21" s="12"/>
      <c r="AHW21" s="12"/>
      <c r="AHX21" s="12"/>
      <c r="AHY21" s="12"/>
      <c r="AHZ21" s="12"/>
      <c r="AIA21" s="12"/>
      <c r="AIB21" s="12"/>
      <c r="AIC21" s="12"/>
      <c r="AID21" s="12"/>
      <c r="AIE21" s="12"/>
      <c r="AIF21" s="12"/>
      <c r="AIG21" s="12"/>
      <c r="AIH21" s="12"/>
      <c r="AII21" s="12"/>
      <c r="AIJ21" s="12"/>
      <c r="AIK21" s="12"/>
      <c r="AIL21" s="12"/>
      <c r="AIM21" s="12"/>
      <c r="AIN21" s="12"/>
      <c r="AIO21" s="12"/>
      <c r="AIP21" s="12"/>
      <c r="AIQ21" s="12"/>
      <c r="AIR21" s="12"/>
      <c r="AIS21" s="12"/>
      <c r="AIT21" s="12"/>
      <c r="AIU21" s="12"/>
      <c r="AIV21" s="12"/>
      <c r="AIW21" s="12"/>
      <c r="AIX21" s="12"/>
      <c r="AIY21" s="12"/>
      <c r="AIZ21" s="12"/>
      <c r="AJA21" s="12"/>
      <c r="AJB21" s="12"/>
      <c r="AJC21" s="12"/>
      <c r="AJD21" s="12"/>
      <c r="AJE21" s="12"/>
      <c r="AJF21" s="12"/>
      <c r="AJG21" s="12"/>
      <c r="AJH21" s="12"/>
      <c r="AJI21" s="12"/>
      <c r="AJJ21" s="12"/>
      <c r="AJK21" s="12"/>
      <c r="AJL21" s="12"/>
      <c r="AJM21" s="12"/>
      <c r="AJN21" s="12"/>
      <c r="AJO21" s="12"/>
      <c r="AJP21" s="12"/>
      <c r="AJQ21" s="12"/>
      <c r="AJR21" s="12"/>
      <c r="AJS21" s="12"/>
      <c r="AJT21" s="12"/>
      <c r="AJU21" s="12"/>
      <c r="AJV21" s="12"/>
      <c r="AJW21" s="12"/>
      <c r="AJX21" s="12"/>
      <c r="AJY21" s="12"/>
      <c r="AJZ21" s="12"/>
      <c r="AKA21" s="12"/>
      <c r="AKB21" s="12"/>
      <c r="AKC21" s="12"/>
      <c r="AKD21" s="12"/>
      <c r="AKE21" s="12"/>
      <c r="AKF21" s="12"/>
      <c r="AKG21" s="12"/>
      <c r="AKH21" s="12"/>
      <c r="AKI21" s="12"/>
      <c r="AKJ21" s="12"/>
      <c r="AKK21" s="12"/>
      <c r="AKL21" s="12"/>
      <c r="AKM21" s="12"/>
      <c r="AKN21" s="12"/>
      <c r="AKO21" s="12"/>
      <c r="AKP21" s="12"/>
      <c r="AKQ21" s="12"/>
      <c r="AKR21" s="12"/>
      <c r="AKS21" s="12"/>
      <c r="AKT21" s="12"/>
      <c r="AKU21" s="12"/>
      <c r="AKV21" s="12"/>
      <c r="AKW21" s="12"/>
      <c r="AKX21" s="12"/>
      <c r="AKY21" s="12"/>
      <c r="AKZ21" s="12"/>
      <c r="ALA21" s="12"/>
      <c r="ALB21" s="12"/>
      <c r="ALC21" s="12"/>
      <c r="ALD21" s="12"/>
      <c r="ALE21" s="12"/>
      <c r="ALF21" s="12"/>
      <c r="ALG21" s="12"/>
      <c r="ALH21" s="12"/>
      <c r="ALI21" s="12"/>
      <c r="ALJ21" s="12"/>
      <c r="ALK21" s="12"/>
      <c r="ALL21" s="12"/>
      <c r="ALM21" s="12"/>
      <c r="ALN21" s="12"/>
      <c r="ALO21" s="12"/>
      <c r="ALP21" s="12"/>
      <c r="ALQ21" s="12"/>
      <c r="ALR21" s="12"/>
      <c r="ALS21" s="12"/>
      <c r="ALT21" s="12"/>
      <c r="ALU21" s="12"/>
      <c r="ALV21" s="12"/>
      <c r="ALW21" s="12"/>
      <c r="ALX21" s="12"/>
      <c r="ALY21" s="12"/>
      <c r="ALZ21" s="12"/>
      <c r="AMA21" s="12"/>
      <c r="AMB21" s="12"/>
      <c r="AMC21" s="12"/>
      <c r="AMD21" s="12"/>
      <c r="AME21" s="12"/>
      <c r="AMF21" s="12"/>
      <c r="AMG21" s="12"/>
      <c r="AMH21" s="12"/>
      <c r="AMI21" s="12"/>
      <c r="AMJ21" s="12"/>
      <c r="AMK21" s="12"/>
      <c r="AML21" s="12"/>
      <c r="AMM21" s="12"/>
      <c r="AMN21" s="12"/>
      <c r="AMO21" s="12"/>
      <c r="AMP21" s="12"/>
      <c r="AMQ21" s="12"/>
      <c r="AMR21" s="12"/>
      <c r="AMS21" s="12"/>
      <c r="AMT21" s="12"/>
      <c r="AMU21" s="12"/>
      <c r="AMV21" s="12"/>
      <c r="AMW21" s="12"/>
      <c r="AMX21" s="12"/>
      <c r="AMY21" s="12"/>
      <c r="AMZ21" s="12"/>
      <c r="ANA21" s="12"/>
      <c r="ANB21" s="12"/>
      <c r="ANC21" s="12"/>
      <c r="AND21" s="12"/>
      <c r="ANE21" s="12"/>
      <c r="ANF21" s="12"/>
      <c r="ANG21" s="12"/>
      <c r="ANH21" s="12"/>
      <c r="ANI21" s="12"/>
      <c r="ANJ21" s="12"/>
      <c r="ANK21" s="12"/>
      <c r="ANL21" s="12"/>
      <c r="ANM21" s="12"/>
      <c r="ANN21" s="12"/>
      <c r="ANO21" s="12"/>
      <c r="ANP21" s="12"/>
      <c r="ANQ21" s="12"/>
      <c r="ANR21" s="12"/>
      <c r="ANS21" s="12"/>
      <c r="ANT21" s="12"/>
      <c r="ANU21" s="12"/>
      <c r="ANV21" s="12"/>
      <c r="ANW21" s="12"/>
      <c r="ANX21" s="12"/>
      <c r="ANY21" s="12"/>
      <c r="ANZ21" s="12"/>
      <c r="AOA21" s="12"/>
      <c r="AOB21" s="12"/>
      <c r="AOC21" s="12"/>
      <c r="AOD21" s="12"/>
      <c r="AOE21" s="12"/>
      <c r="AOF21" s="12"/>
      <c r="AOG21" s="12"/>
      <c r="AOH21" s="12"/>
      <c r="AOI21" s="12"/>
      <c r="AOJ21" s="12"/>
      <c r="AOK21" s="12"/>
      <c r="AOL21" s="12"/>
      <c r="AOM21" s="12"/>
      <c r="AON21" s="12"/>
      <c r="AOO21" s="12"/>
      <c r="AOP21" s="12"/>
      <c r="AOQ21" s="12"/>
      <c r="AOR21" s="12"/>
      <c r="AOS21" s="12"/>
      <c r="AOT21" s="12"/>
      <c r="AOU21" s="12"/>
      <c r="AOV21" s="12"/>
      <c r="AOW21" s="12"/>
      <c r="AOX21" s="12"/>
      <c r="AOY21" s="12"/>
      <c r="AOZ21" s="12"/>
      <c r="APA21" s="12"/>
      <c r="APB21" s="12"/>
      <c r="APC21" s="12"/>
      <c r="APD21" s="12"/>
      <c r="APE21" s="12"/>
      <c r="APF21" s="12"/>
      <c r="APG21" s="12"/>
      <c r="APH21" s="12"/>
      <c r="API21" s="12"/>
      <c r="APJ21" s="12"/>
      <c r="APK21" s="12"/>
      <c r="APL21" s="12"/>
      <c r="APM21" s="12"/>
      <c r="APN21" s="12"/>
      <c r="APO21" s="12"/>
      <c r="APP21" s="12"/>
      <c r="APQ21" s="12"/>
      <c r="APR21" s="12"/>
      <c r="APS21" s="12"/>
      <c r="APT21" s="12"/>
      <c r="APU21" s="12"/>
      <c r="APV21" s="12"/>
      <c r="APW21" s="12"/>
      <c r="APX21" s="12"/>
      <c r="APY21" s="12"/>
      <c r="APZ21" s="12"/>
      <c r="AQA21" s="12"/>
      <c r="AQB21" s="12"/>
      <c r="AQC21" s="12"/>
      <c r="AQD21" s="12"/>
      <c r="AQE21" s="12"/>
      <c r="AQF21" s="12"/>
      <c r="AQG21" s="12"/>
      <c r="AQH21" s="12"/>
      <c r="AQI21" s="12"/>
      <c r="AQJ21" s="12"/>
      <c r="AQK21" s="12"/>
      <c r="AQL21" s="12"/>
      <c r="AQM21" s="12"/>
      <c r="AQN21" s="12"/>
      <c r="AQO21" s="12"/>
      <c r="AQP21" s="12"/>
      <c r="AQQ21" s="12"/>
      <c r="AQR21" s="12"/>
      <c r="AQS21" s="12"/>
      <c r="AQT21" s="12"/>
      <c r="AQU21" s="12"/>
      <c r="AQV21" s="12"/>
      <c r="AQW21" s="12"/>
      <c r="AQX21" s="12"/>
      <c r="AQY21" s="12"/>
      <c r="AQZ21" s="12"/>
      <c r="ARA21" s="12"/>
      <c r="ARB21" s="12"/>
      <c r="ARC21" s="12"/>
      <c r="ARD21" s="12"/>
      <c r="ARE21" s="12"/>
      <c r="ARF21" s="12"/>
      <c r="ARG21" s="12"/>
      <c r="ARH21" s="12"/>
      <c r="ARI21" s="12"/>
      <c r="ARJ21" s="12"/>
      <c r="ARK21" s="12"/>
      <c r="ARL21" s="12"/>
      <c r="ARM21" s="12"/>
      <c r="ARN21" s="12"/>
      <c r="ARO21" s="12"/>
      <c r="ARP21" s="12"/>
      <c r="ARQ21" s="12"/>
      <c r="ARR21" s="12"/>
      <c r="ARS21" s="12"/>
      <c r="ART21" s="12"/>
      <c r="ARU21" s="12"/>
      <c r="ARV21" s="12"/>
      <c r="ARW21" s="12"/>
      <c r="ARX21" s="12"/>
      <c r="ARY21" s="12"/>
      <c r="ARZ21" s="12"/>
      <c r="ASA21" s="12"/>
      <c r="ASB21" s="12"/>
      <c r="ASC21" s="12"/>
      <c r="ASD21" s="12"/>
      <c r="ASE21" s="12"/>
      <c r="ASF21" s="12"/>
      <c r="ASG21" s="12"/>
      <c r="ASH21" s="12"/>
      <c r="ASI21" s="12"/>
      <c r="ASJ21" s="12"/>
      <c r="ASK21" s="12"/>
      <c r="ASL21" s="12"/>
      <c r="ASM21" s="12"/>
      <c r="ASN21" s="12"/>
      <c r="ASO21" s="12"/>
      <c r="ASP21" s="12"/>
      <c r="ASQ21" s="12"/>
      <c r="ASR21" s="12"/>
      <c r="ASS21" s="12"/>
      <c r="AST21" s="12"/>
      <c r="ASU21" s="12"/>
      <c r="ASV21" s="12"/>
      <c r="ASW21" s="12"/>
      <c r="ASX21" s="12"/>
      <c r="ASY21" s="12"/>
      <c r="ASZ21" s="12"/>
      <c r="ATA21" s="12"/>
      <c r="ATB21" s="12"/>
      <c r="ATC21" s="12"/>
      <c r="ATD21" s="12"/>
      <c r="ATE21" s="12"/>
      <c r="ATF21" s="12"/>
      <c r="ATG21" s="12"/>
      <c r="ATH21" s="12"/>
      <c r="ATI21" s="12"/>
      <c r="ATJ21" s="12"/>
      <c r="ATK21" s="12"/>
      <c r="ATL21" s="12"/>
      <c r="ATM21" s="12"/>
      <c r="ATN21" s="12"/>
      <c r="ATO21" s="12"/>
      <c r="ATP21" s="12"/>
      <c r="ATQ21" s="12"/>
      <c r="ATR21" s="12"/>
      <c r="ATS21" s="12"/>
      <c r="ATT21" s="12"/>
      <c r="ATU21" s="12"/>
      <c r="ATV21" s="12"/>
      <c r="ATW21" s="12"/>
      <c r="ATX21" s="12"/>
      <c r="ATY21" s="12"/>
      <c r="ATZ21" s="12"/>
      <c r="AUA21" s="12"/>
      <c r="AUB21" s="12"/>
      <c r="AUC21" s="12"/>
      <c r="AUD21" s="12"/>
      <c r="AUE21" s="12"/>
      <c r="AUF21" s="12"/>
      <c r="AUG21" s="12"/>
      <c r="AUH21" s="12"/>
      <c r="AUI21" s="12"/>
      <c r="AUJ21" s="12"/>
      <c r="AUK21" s="12"/>
      <c r="AUL21" s="12"/>
      <c r="AUM21" s="12"/>
      <c r="AUN21" s="12"/>
      <c r="AUO21" s="12"/>
      <c r="AUP21" s="12"/>
      <c r="AUQ21" s="12"/>
      <c r="AUR21" s="12"/>
      <c r="AUS21" s="12"/>
      <c r="AUT21" s="12"/>
      <c r="AUU21" s="12"/>
      <c r="AUV21" s="12"/>
      <c r="AUW21" s="12"/>
      <c r="AUX21" s="12"/>
      <c r="AUY21" s="12"/>
      <c r="AUZ21" s="12"/>
      <c r="AVA21" s="12"/>
      <c r="AVB21" s="12"/>
      <c r="AVC21" s="12"/>
      <c r="AVD21" s="12"/>
      <c r="AVE21" s="12"/>
      <c r="AVF21" s="12"/>
      <c r="AVG21" s="12"/>
      <c r="AVH21" s="12"/>
      <c r="AVI21" s="12"/>
      <c r="AVJ21" s="12"/>
      <c r="AVK21" s="12"/>
      <c r="AVL21" s="12"/>
      <c r="AVM21" s="12"/>
      <c r="AVN21" s="12"/>
      <c r="AVO21" s="12"/>
      <c r="AVP21" s="12"/>
      <c r="AVQ21" s="12"/>
      <c r="AVR21" s="12"/>
      <c r="AVS21" s="12"/>
      <c r="AVT21" s="12"/>
      <c r="AVU21" s="12"/>
      <c r="AVV21" s="12"/>
      <c r="AVW21" s="12"/>
      <c r="AVX21" s="12"/>
      <c r="AVY21" s="12"/>
      <c r="AVZ21" s="12"/>
      <c r="AWA21" s="12"/>
      <c r="AWB21" s="12"/>
      <c r="AWC21" s="12"/>
      <c r="AWD21" s="12"/>
      <c r="AWE21" s="12"/>
      <c r="AWF21" s="12"/>
      <c r="AWG21" s="12"/>
      <c r="AWH21" s="12"/>
      <c r="AWI21" s="12"/>
      <c r="AWJ21" s="12"/>
      <c r="AWK21" s="12"/>
      <c r="AWL21" s="12"/>
      <c r="AWM21" s="12"/>
      <c r="AWN21" s="12"/>
      <c r="AWO21" s="12"/>
      <c r="AWP21" s="12"/>
      <c r="AWQ21" s="12"/>
      <c r="AWR21" s="12"/>
      <c r="AWS21" s="12"/>
      <c r="AWT21" s="12"/>
      <c r="AWU21" s="12"/>
      <c r="AWV21" s="12"/>
      <c r="AWW21" s="12"/>
      <c r="AWX21" s="12"/>
      <c r="AWY21" s="12"/>
      <c r="AWZ21" s="12"/>
      <c r="AXA21" s="12"/>
      <c r="AXB21" s="12"/>
      <c r="AXC21" s="12"/>
      <c r="AXD21" s="12"/>
      <c r="AXE21" s="12"/>
      <c r="AXF21" s="12"/>
      <c r="AXG21" s="12"/>
      <c r="AXH21" s="12"/>
      <c r="AXI21" s="12"/>
      <c r="AXJ21" s="12"/>
      <c r="AXK21" s="12"/>
      <c r="AXL21" s="12"/>
      <c r="AXM21" s="12"/>
      <c r="AXN21" s="12"/>
      <c r="AXO21" s="12"/>
      <c r="AXP21" s="12"/>
      <c r="AXQ21" s="12"/>
      <c r="AXR21" s="12"/>
      <c r="AXS21" s="12"/>
      <c r="AXT21" s="12"/>
      <c r="AXU21" s="12"/>
      <c r="AXV21" s="12"/>
      <c r="AXW21" s="12"/>
      <c r="AXX21" s="12"/>
      <c r="AXY21" s="12"/>
      <c r="AXZ21" s="12"/>
      <c r="AYA21" s="12"/>
      <c r="AYB21" s="12"/>
      <c r="AYC21" s="12"/>
      <c r="AYD21" s="12"/>
      <c r="AYE21" s="12"/>
      <c r="AYF21" s="12"/>
      <c r="AYG21" s="12"/>
      <c r="AYH21" s="12"/>
      <c r="AYI21" s="12"/>
      <c r="AYJ21" s="12"/>
      <c r="AYK21" s="12"/>
      <c r="AYL21" s="12"/>
      <c r="AYM21" s="12"/>
      <c r="AYN21" s="12"/>
      <c r="AYO21" s="12"/>
      <c r="AYP21" s="12"/>
      <c r="AYQ21" s="12"/>
      <c r="AYR21" s="12"/>
      <c r="AYS21" s="12"/>
      <c r="AYT21" s="12"/>
      <c r="AYU21" s="12"/>
      <c r="AYV21" s="12"/>
      <c r="AYW21" s="12"/>
      <c r="AYX21" s="12"/>
      <c r="AYY21" s="12"/>
      <c r="AYZ21" s="12"/>
      <c r="AZA21" s="12"/>
      <c r="AZB21" s="12"/>
      <c r="AZC21" s="12"/>
      <c r="AZD21" s="12"/>
      <c r="AZE21" s="12"/>
      <c r="AZF21" s="12"/>
      <c r="AZG21" s="12"/>
      <c r="AZH21" s="12"/>
      <c r="AZI21" s="12"/>
      <c r="AZJ21" s="12"/>
      <c r="AZK21" s="12"/>
      <c r="AZL21" s="12"/>
      <c r="AZM21" s="12"/>
      <c r="AZN21" s="12"/>
      <c r="AZO21" s="12"/>
      <c r="AZP21" s="12"/>
      <c r="AZQ21" s="12"/>
      <c r="AZR21" s="12"/>
      <c r="AZS21" s="12"/>
      <c r="AZT21" s="12"/>
      <c r="AZU21" s="12"/>
      <c r="AZV21" s="12"/>
      <c r="AZW21" s="12"/>
      <c r="AZX21" s="12"/>
      <c r="AZY21" s="12"/>
      <c r="AZZ21" s="12"/>
      <c r="BAA21" s="12"/>
      <c r="BAB21" s="12"/>
      <c r="BAC21" s="12"/>
      <c r="BAD21" s="12"/>
      <c r="BAE21" s="12"/>
      <c r="BAF21" s="12"/>
      <c r="BAG21" s="12"/>
      <c r="BAH21" s="12"/>
      <c r="BAI21" s="12"/>
      <c r="BAJ21" s="12"/>
      <c r="BAK21" s="12"/>
      <c r="BAL21" s="12"/>
      <c r="BAM21" s="12"/>
      <c r="BAN21" s="12"/>
      <c r="BAO21" s="12"/>
      <c r="BAP21" s="12"/>
      <c r="BAQ21" s="12"/>
      <c r="BAR21" s="12"/>
      <c r="BAS21" s="12"/>
      <c r="BAT21" s="12"/>
      <c r="BAU21" s="12"/>
      <c r="BAV21" s="12"/>
      <c r="BAW21" s="12"/>
      <c r="BAX21" s="12"/>
      <c r="BAY21" s="12"/>
      <c r="BAZ21" s="12"/>
      <c r="BBA21" s="12"/>
      <c r="BBB21" s="12"/>
      <c r="BBC21" s="12"/>
      <c r="BBD21" s="12"/>
      <c r="BBE21" s="12"/>
      <c r="BBF21" s="12"/>
      <c r="BBG21" s="12"/>
      <c r="BBH21" s="12"/>
      <c r="BBI21" s="12"/>
      <c r="BBJ21" s="12"/>
      <c r="BBK21" s="12"/>
      <c r="BBL21" s="12"/>
      <c r="BBM21" s="12"/>
      <c r="BBN21" s="12"/>
      <c r="BBO21" s="12"/>
      <c r="BBP21" s="12"/>
      <c r="BBQ21" s="12"/>
      <c r="BBR21" s="12"/>
      <c r="BBS21" s="12"/>
      <c r="BBT21" s="12"/>
      <c r="BBU21" s="12"/>
      <c r="BBV21" s="12"/>
      <c r="BBW21" s="12"/>
      <c r="BBX21" s="12"/>
      <c r="BBY21" s="12"/>
      <c r="BBZ21" s="12"/>
      <c r="BCA21" s="12"/>
      <c r="BCB21" s="12"/>
      <c r="BCC21" s="12"/>
      <c r="BCD21" s="12"/>
      <c r="BCE21" s="12"/>
      <c r="BCF21" s="12"/>
      <c r="BCG21" s="12"/>
      <c r="BCH21" s="12"/>
      <c r="BCI21" s="12"/>
      <c r="BCJ21" s="12"/>
      <c r="BCK21" s="12"/>
      <c r="BCL21" s="12"/>
      <c r="BCM21" s="12"/>
      <c r="BCN21" s="12"/>
      <c r="BCO21" s="12"/>
      <c r="BCP21" s="12"/>
      <c r="BCQ21" s="12"/>
      <c r="BCR21" s="12"/>
      <c r="BCS21" s="12"/>
      <c r="BCT21" s="12"/>
      <c r="BCU21" s="12"/>
      <c r="BCV21" s="12"/>
      <c r="BCW21" s="12"/>
      <c r="BCX21" s="12"/>
      <c r="BCY21" s="12"/>
      <c r="BCZ21" s="12"/>
      <c r="BDA21" s="12"/>
      <c r="BDB21" s="12"/>
      <c r="BDC21" s="12"/>
      <c r="BDD21" s="12"/>
      <c r="BDE21" s="12"/>
      <c r="BDF21" s="12"/>
      <c r="BDG21" s="12"/>
      <c r="BDH21" s="12"/>
      <c r="BDI21" s="12"/>
      <c r="BDJ21" s="12"/>
      <c r="BDK21" s="12"/>
      <c r="BDL21" s="12"/>
      <c r="BDM21" s="12"/>
      <c r="BDN21" s="12"/>
      <c r="BDO21" s="12"/>
      <c r="BDP21" s="12"/>
      <c r="BDQ21" s="12"/>
      <c r="BDR21" s="12"/>
      <c r="BDS21" s="12"/>
      <c r="BDT21" s="12"/>
      <c r="BDU21" s="12"/>
      <c r="BDV21" s="12"/>
      <c r="BDW21" s="12"/>
      <c r="BDX21" s="12"/>
      <c r="BDY21" s="12"/>
      <c r="BDZ21" s="12"/>
      <c r="BEA21" s="12"/>
      <c r="BEB21" s="12"/>
      <c r="BEC21" s="12"/>
      <c r="BED21" s="12"/>
      <c r="BEE21" s="12"/>
      <c r="BEF21" s="12"/>
      <c r="BEG21" s="12"/>
      <c r="BEH21" s="12"/>
      <c r="BEI21" s="12"/>
      <c r="BEJ21" s="12"/>
      <c r="BEK21" s="12"/>
      <c r="BEL21" s="12"/>
      <c r="BEM21" s="12"/>
      <c r="BEN21" s="12"/>
      <c r="BEO21" s="12"/>
      <c r="BEP21" s="12"/>
      <c r="BEQ21" s="12"/>
      <c r="BER21" s="12"/>
      <c r="BES21" s="12"/>
      <c r="BET21" s="12"/>
      <c r="BEU21" s="12"/>
      <c r="BEV21" s="12"/>
      <c r="BEW21" s="12"/>
      <c r="BEX21" s="12"/>
      <c r="BEY21" s="12"/>
      <c r="BEZ21" s="12"/>
      <c r="BFA21" s="12"/>
      <c r="BFB21" s="12"/>
      <c r="BFC21" s="12"/>
      <c r="BFD21" s="12"/>
      <c r="BFE21" s="12"/>
      <c r="BFF21" s="12"/>
      <c r="BFG21" s="12"/>
      <c r="BFH21" s="12"/>
      <c r="BFI21" s="12"/>
      <c r="BFJ21" s="12"/>
      <c r="BFK21" s="12"/>
      <c r="BFL21" s="12"/>
      <c r="BFM21" s="12"/>
      <c r="BFN21" s="12"/>
      <c r="BFO21" s="12"/>
      <c r="BFP21" s="12"/>
      <c r="BFQ21" s="12"/>
      <c r="BFR21" s="12"/>
      <c r="BFS21" s="12"/>
      <c r="BFT21" s="12"/>
      <c r="BFU21" s="12"/>
      <c r="BFV21" s="12"/>
      <c r="BFW21" s="12"/>
      <c r="BFX21" s="12"/>
      <c r="BFY21" s="12"/>
      <c r="BFZ21" s="12"/>
      <c r="BGA21" s="12"/>
      <c r="BGB21" s="12"/>
      <c r="BGC21" s="12"/>
      <c r="BGD21" s="12"/>
      <c r="BGE21" s="12"/>
      <c r="BGF21" s="12"/>
      <c r="BGG21" s="12"/>
      <c r="BGH21" s="12"/>
      <c r="BGI21" s="12"/>
      <c r="BGJ21" s="12"/>
      <c r="BGK21" s="12"/>
      <c r="BGL21" s="12"/>
      <c r="BGM21" s="12"/>
      <c r="BGN21" s="12"/>
      <c r="BGO21" s="12"/>
      <c r="BGP21" s="12"/>
      <c r="BGQ21" s="12"/>
      <c r="BGR21" s="12"/>
      <c r="BGS21" s="12"/>
      <c r="BGT21" s="12"/>
      <c r="BGU21" s="12"/>
      <c r="BGV21" s="12"/>
      <c r="BGW21" s="12"/>
      <c r="BGX21" s="12"/>
      <c r="BGY21" s="12"/>
      <c r="BGZ21" s="12"/>
      <c r="BHA21" s="12"/>
      <c r="BHB21" s="12"/>
      <c r="BHC21" s="12"/>
      <c r="BHD21" s="12"/>
      <c r="BHE21" s="12"/>
      <c r="BHF21" s="12"/>
      <c r="BHG21" s="12"/>
      <c r="BHH21" s="12"/>
      <c r="BHI21" s="12"/>
      <c r="BHJ21" s="12"/>
      <c r="BHK21" s="12"/>
      <c r="BHL21" s="12"/>
      <c r="BHM21" s="12"/>
      <c r="BHN21" s="12"/>
      <c r="BHO21" s="12"/>
      <c r="BHP21" s="12"/>
      <c r="BHQ21" s="12"/>
      <c r="BHR21" s="12"/>
      <c r="BHS21" s="12"/>
      <c r="BHT21" s="12"/>
      <c r="BHU21" s="12"/>
      <c r="BHV21" s="12"/>
      <c r="BHW21" s="12"/>
      <c r="BHX21" s="12"/>
      <c r="BHY21" s="12"/>
      <c r="BHZ21" s="12"/>
      <c r="BIA21" s="12"/>
      <c r="BIB21" s="12"/>
      <c r="BIC21" s="12"/>
      <c r="BID21" s="12"/>
      <c r="BIE21" s="12"/>
      <c r="BIF21" s="12"/>
      <c r="BIG21" s="12"/>
      <c r="BIH21" s="12"/>
      <c r="BII21" s="12"/>
      <c r="BIJ21" s="12"/>
      <c r="BIK21" s="12"/>
      <c r="BIL21" s="12"/>
      <c r="BIM21" s="12"/>
      <c r="BIN21" s="12"/>
      <c r="BIO21" s="12"/>
      <c r="BIP21" s="12"/>
      <c r="BIQ21" s="12"/>
      <c r="BIR21" s="12"/>
      <c r="BIS21" s="12"/>
      <c r="BIT21" s="12"/>
      <c r="BIU21" s="12"/>
      <c r="BIV21" s="12"/>
      <c r="BIW21" s="12"/>
      <c r="BIX21" s="12"/>
      <c r="BIY21" s="12"/>
      <c r="BIZ21" s="12"/>
      <c r="BJA21" s="12"/>
      <c r="BJB21" s="12"/>
      <c r="BJC21" s="12"/>
      <c r="BJD21" s="12"/>
      <c r="BJE21" s="12"/>
      <c r="BJF21" s="12"/>
      <c r="BJG21" s="12"/>
      <c r="BJH21" s="12"/>
      <c r="BJI21" s="12"/>
      <c r="BJJ21" s="12"/>
      <c r="BJK21" s="12"/>
      <c r="BJL21" s="12"/>
      <c r="BJM21" s="12"/>
      <c r="BJN21" s="12"/>
      <c r="BJO21" s="12"/>
      <c r="BJP21" s="12"/>
      <c r="BJQ21" s="12"/>
      <c r="BJR21" s="12"/>
      <c r="BJS21" s="12"/>
      <c r="BJT21" s="12"/>
      <c r="BJU21" s="12"/>
      <c r="BJV21" s="12"/>
      <c r="BJW21" s="12"/>
      <c r="BJX21" s="12"/>
      <c r="BJY21" s="12"/>
      <c r="BJZ21" s="12"/>
      <c r="BKA21" s="12"/>
      <c r="BKB21" s="12"/>
      <c r="BKC21" s="12"/>
      <c r="BKD21" s="12"/>
      <c r="BKE21" s="12"/>
      <c r="BKF21" s="12"/>
      <c r="BKG21" s="12"/>
      <c r="BKH21" s="12"/>
      <c r="BKI21" s="12"/>
      <c r="BKJ21" s="12"/>
      <c r="BKK21" s="12"/>
      <c r="BKL21" s="12"/>
      <c r="BKM21" s="12"/>
      <c r="BKN21" s="12"/>
      <c r="BKO21" s="12"/>
      <c r="BKP21" s="12"/>
      <c r="BKQ21" s="12"/>
      <c r="BKR21" s="12"/>
      <c r="BKS21" s="12"/>
      <c r="BKT21" s="12"/>
      <c r="BKU21" s="12"/>
      <c r="BKV21" s="12"/>
      <c r="BKW21" s="12"/>
      <c r="BKX21" s="12"/>
      <c r="BKY21" s="12"/>
    </row>
    <row r="22" spans="1:1663" s="3" customFormat="1">
      <c r="A22" s="14" t="s">
        <v>58</v>
      </c>
      <c r="B22" s="4" t="s">
        <v>36</v>
      </c>
      <c r="C22" s="28">
        <v>10445</v>
      </c>
      <c r="D22" s="5">
        <v>10023</v>
      </c>
      <c r="E22" s="5">
        <v>10412</v>
      </c>
      <c r="F22" s="5">
        <v>10578</v>
      </c>
      <c r="G22" s="5">
        <v>10233</v>
      </c>
      <c r="H22" s="5">
        <v>11574</v>
      </c>
      <c r="I22" s="5">
        <v>11519</v>
      </c>
      <c r="J22" s="5">
        <v>11412</v>
      </c>
      <c r="K22" s="28">
        <v>12059</v>
      </c>
      <c r="L22" s="28">
        <v>10800</v>
      </c>
      <c r="M22" s="28">
        <v>11862</v>
      </c>
      <c r="N22" s="28">
        <v>11654</v>
      </c>
      <c r="O22" s="28">
        <v>11826</v>
      </c>
      <c r="P22" s="28">
        <v>10204</v>
      </c>
      <c r="Q22" s="28">
        <v>7745</v>
      </c>
      <c r="R22" s="5">
        <v>10190</v>
      </c>
      <c r="S22" s="5">
        <v>11316</v>
      </c>
      <c r="T22" s="5">
        <v>12979</v>
      </c>
      <c r="U22" s="5">
        <v>12397</v>
      </c>
      <c r="V22" s="29">
        <v>12864</v>
      </c>
      <c r="W22" s="5">
        <v>12913</v>
      </c>
      <c r="X22" s="5">
        <v>12324</v>
      </c>
      <c r="Y22" s="29">
        <v>21167</v>
      </c>
      <c r="Z22" s="5">
        <v>11113</v>
      </c>
      <c r="AA22" s="5">
        <v>11147</v>
      </c>
      <c r="AB22" s="5">
        <v>13811</v>
      </c>
      <c r="AC22" s="5">
        <v>18653</v>
      </c>
      <c r="AD22" s="5">
        <v>18458</v>
      </c>
      <c r="AE22" s="5">
        <v>14989</v>
      </c>
      <c r="AF22" s="5">
        <v>15626</v>
      </c>
      <c r="AG22" s="5">
        <v>15538</v>
      </c>
      <c r="AH22" s="5">
        <v>18639</v>
      </c>
      <c r="AI22" s="5">
        <v>20822</v>
      </c>
      <c r="AJ22" s="5">
        <v>14649</v>
      </c>
      <c r="AK22" s="5">
        <v>16463</v>
      </c>
      <c r="AL22" s="34">
        <v>14869</v>
      </c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2"/>
      <c r="CA22" s="12"/>
      <c r="CB22" s="12"/>
      <c r="CC22" s="12"/>
      <c r="CD22" s="12"/>
      <c r="CE22" s="12"/>
      <c r="CF22" s="12"/>
      <c r="CG22" s="12"/>
      <c r="CH22" s="12"/>
      <c r="CI22" s="12"/>
      <c r="CJ22" s="12"/>
      <c r="CK22" s="12"/>
      <c r="CL22" s="12"/>
      <c r="CM22" s="12"/>
      <c r="CN22" s="12"/>
      <c r="CO22" s="12"/>
      <c r="CP22" s="12"/>
      <c r="CQ22" s="12"/>
      <c r="CR22" s="12"/>
      <c r="CS22" s="12"/>
      <c r="CT22" s="12"/>
      <c r="CU22" s="12"/>
      <c r="CV22" s="12"/>
      <c r="CW22" s="12"/>
      <c r="CX22" s="12"/>
      <c r="CY22" s="12"/>
      <c r="CZ22" s="12"/>
      <c r="DA22" s="12"/>
      <c r="DB22" s="12"/>
      <c r="DC22" s="12"/>
      <c r="DD22" s="12"/>
      <c r="DE22" s="12"/>
      <c r="DF22" s="12"/>
      <c r="DG22" s="12"/>
      <c r="DH22" s="12"/>
      <c r="DI22" s="12"/>
      <c r="DJ22" s="12"/>
      <c r="DK22" s="12"/>
      <c r="DL22" s="12"/>
      <c r="DM22" s="12"/>
      <c r="DN22" s="12"/>
      <c r="DO22" s="12"/>
      <c r="DP22" s="12"/>
      <c r="DQ22" s="12"/>
      <c r="DR22" s="12"/>
      <c r="DS22" s="12"/>
      <c r="DT22" s="12"/>
      <c r="DU22" s="12"/>
      <c r="DV22" s="12"/>
      <c r="DW22" s="12"/>
      <c r="DX22" s="12"/>
      <c r="DY22" s="12"/>
      <c r="DZ22" s="12"/>
      <c r="EA22" s="12"/>
      <c r="EB22" s="12"/>
      <c r="EC22" s="12"/>
      <c r="ED22" s="12"/>
      <c r="EE22" s="12"/>
      <c r="EF22" s="12"/>
      <c r="EG22" s="12"/>
      <c r="EH22" s="12"/>
      <c r="EI22" s="12"/>
      <c r="EJ22" s="12"/>
      <c r="EK22" s="12"/>
      <c r="EL22" s="12"/>
      <c r="EM22" s="12"/>
      <c r="EN22" s="12"/>
      <c r="EO22" s="12"/>
      <c r="EP22" s="12"/>
      <c r="EQ22" s="12"/>
      <c r="ER22" s="12"/>
      <c r="ES22" s="12"/>
      <c r="ET22" s="12"/>
      <c r="EU22" s="12"/>
      <c r="EV22" s="12"/>
      <c r="EW22" s="12"/>
      <c r="EX22" s="12"/>
      <c r="EY22" s="12"/>
      <c r="EZ22" s="12"/>
      <c r="FA22" s="12"/>
      <c r="FB22" s="12"/>
      <c r="FC22" s="12"/>
      <c r="FD22" s="12"/>
      <c r="FE22" s="12"/>
      <c r="FF22" s="12"/>
      <c r="FG22" s="12"/>
      <c r="FH22" s="12"/>
      <c r="FI22" s="12"/>
      <c r="FJ22" s="12"/>
      <c r="FK22" s="12"/>
      <c r="FL22" s="12"/>
      <c r="FM22" s="12"/>
      <c r="FN22" s="12"/>
      <c r="FO22" s="12"/>
      <c r="FP22" s="12"/>
      <c r="FQ22" s="12"/>
      <c r="FR22" s="12"/>
      <c r="FS22" s="12"/>
      <c r="FT22" s="12"/>
      <c r="FU22" s="12"/>
      <c r="FV22" s="12"/>
      <c r="FW22" s="12"/>
      <c r="FX22" s="12"/>
      <c r="FY22" s="12"/>
      <c r="FZ22" s="12"/>
      <c r="GA22" s="12"/>
      <c r="GB22" s="12"/>
      <c r="GC22" s="12"/>
      <c r="GD22" s="12"/>
      <c r="GE22" s="12"/>
      <c r="GF22" s="12"/>
      <c r="GG22" s="12"/>
      <c r="GH22" s="12"/>
      <c r="GI22" s="12"/>
      <c r="GJ22" s="12"/>
      <c r="GK22" s="12"/>
      <c r="GL22" s="12"/>
      <c r="GM22" s="12"/>
      <c r="GN22" s="12"/>
      <c r="GO22" s="12"/>
      <c r="GP22" s="12"/>
      <c r="GQ22" s="12"/>
      <c r="GR22" s="12"/>
      <c r="GS22" s="12"/>
      <c r="GT22" s="12"/>
      <c r="GU22" s="12"/>
      <c r="GV22" s="12"/>
      <c r="GW22" s="12"/>
      <c r="GX22" s="12"/>
      <c r="GY22" s="12"/>
      <c r="GZ22" s="12"/>
      <c r="HA22" s="12"/>
      <c r="HB22" s="12"/>
      <c r="HC22" s="12"/>
      <c r="HD22" s="12"/>
      <c r="HE22" s="12"/>
      <c r="HF22" s="12"/>
      <c r="HG22" s="12"/>
      <c r="HH22" s="12"/>
      <c r="HI22" s="12"/>
      <c r="HJ22" s="12"/>
      <c r="HK22" s="12"/>
      <c r="HL22" s="12"/>
      <c r="HM22" s="12"/>
      <c r="HN22" s="12"/>
      <c r="HO22" s="12"/>
      <c r="HP22" s="12"/>
      <c r="HQ22" s="12"/>
      <c r="HR22" s="12"/>
      <c r="HS22" s="12"/>
      <c r="HT22" s="12"/>
      <c r="HU22" s="12"/>
      <c r="HV22" s="12"/>
      <c r="HW22" s="12"/>
      <c r="HX22" s="12"/>
      <c r="HY22" s="12"/>
      <c r="HZ22" s="12"/>
      <c r="IA22" s="12"/>
      <c r="IB22" s="12"/>
      <c r="IC22" s="12"/>
      <c r="ID22" s="12"/>
      <c r="IE22" s="12"/>
      <c r="IF22" s="12"/>
      <c r="IG22" s="12"/>
      <c r="IH22" s="12"/>
      <c r="II22" s="12"/>
      <c r="IJ22" s="12"/>
      <c r="IK22" s="12"/>
      <c r="IL22" s="12"/>
      <c r="IM22" s="12"/>
      <c r="IN22" s="12"/>
      <c r="IO22" s="12"/>
      <c r="IP22" s="12"/>
      <c r="IQ22" s="12"/>
      <c r="IR22" s="12"/>
      <c r="IS22" s="12"/>
      <c r="IT22" s="12"/>
      <c r="IU22" s="12"/>
      <c r="IV22" s="12"/>
      <c r="IW22" s="12"/>
      <c r="IX22" s="12"/>
      <c r="IY22" s="12"/>
      <c r="IZ22" s="12"/>
      <c r="JA22" s="12"/>
      <c r="JB22" s="12"/>
      <c r="JC22" s="12"/>
      <c r="JD22" s="12"/>
      <c r="JE22" s="12"/>
      <c r="JF22" s="12"/>
      <c r="JG22" s="12"/>
      <c r="JH22" s="12"/>
      <c r="JI22" s="12"/>
      <c r="JJ22" s="12"/>
      <c r="JK22" s="12"/>
      <c r="JL22" s="12"/>
      <c r="JM22" s="12"/>
      <c r="JN22" s="12"/>
      <c r="JO22" s="12"/>
      <c r="JP22" s="12"/>
      <c r="JQ22" s="12"/>
      <c r="JR22" s="12"/>
      <c r="JS22" s="12"/>
      <c r="JT22" s="12"/>
      <c r="JU22" s="12"/>
      <c r="JV22" s="12"/>
      <c r="JW22" s="12"/>
      <c r="JX22" s="12"/>
      <c r="JY22" s="12"/>
      <c r="JZ22" s="12"/>
      <c r="KA22" s="12"/>
      <c r="KB22" s="12"/>
      <c r="KC22" s="12"/>
      <c r="KD22" s="12"/>
      <c r="KE22" s="12"/>
      <c r="KF22" s="12"/>
      <c r="KG22" s="12"/>
      <c r="KH22" s="12"/>
      <c r="KI22" s="12"/>
      <c r="KJ22" s="12"/>
      <c r="KK22" s="12"/>
      <c r="KL22" s="12"/>
      <c r="KM22" s="12"/>
      <c r="KN22" s="12"/>
      <c r="KO22" s="12"/>
      <c r="KP22" s="12"/>
      <c r="KQ22" s="12"/>
      <c r="KR22" s="12"/>
      <c r="KS22" s="12"/>
      <c r="KT22" s="12"/>
      <c r="KU22" s="12"/>
      <c r="KV22" s="12"/>
      <c r="KW22" s="12"/>
      <c r="KX22" s="12"/>
      <c r="KY22" s="12"/>
      <c r="KZ22" s="12"/>
      <c r="LA22" s="12"/>
      <c r="LB22" s="12"/>
      <c r="LC22" s="12"/>
      <c r="LD22" s="12"/>
      <c r="LE22" s="12"/>
      <c r="LF22" s="12"/>
      <c r="LG22" s="12"/>
      <c r="LH22" s="12"/>
      <c r="LI22" s="12"/>
      <c r="LJ22" s="12"/>
      <c r="LK22" s="12"/>
      <c r="LL22" s="12"/>
      <c r="LM22" s="12"/>
      <c r="LN22" s="12"/>
      <c r="LO22" s="12"/>
      <c r="LP22" s="12"/>
      <c r="LQ22" s="12"/>
      <c r="LR22" s="12"/>
      <c r="LS22" s="12"/>
      <c r="LT22" s="12"/>
      <c r="LU22" s="12"/>
      <c r="LV22" s="12"/>
      <c r="LW22" s="12"/>
      <c r="LX22" s="12"/>
      <c r="LY22" s="12"/>
      <c r="LZ22" s="12"/>
      <c r="MA22" s="12"/>
      <c r="MB22" s="12"/>
      <c r="MC22" s="12"/>
      <c r="MD22" s="12"/>
      <c r="ME22" s="12"/>
      <c r="MF22" s="12"/>
      <c r="MG22" s="12"/>
      <c r="MH22" s="12"/>
      <c r="MI22" s="12"/>
      <c r="MJ22" s="12"/>
      <c r="MK22" s="12"/>
      <c r="ML22" s="12"/>
      <c r="MM22" s="12"/>
      <c r="MN22" s="12"/>
      <c r="MO22" s="12"/>
      <c r="MP22" s="12"/>
      <c r="MQ22" s="12"/>
      <c r="MR22" s="12"/>
      <c r="MS22" s="12"/>
      <c r="MT22" s="12"/>
      <c r="MU22" s="12"/>
      <c r="MV22" s="12"/>
      <c r="MW22" s="12"/>
      <c r="MX22" s="12"/>
      <c r="MY22" s="12"/>
      <c r="MZ22" s="12"/>
      <c r="NA22" s="12"/>
      <c r="NB22" s="12"/>
      <c r="NC22" s="12"/>
      <c r="ND22" s="12"/>
      <c r="NE22" s="12"/>
      <c r="NF22" s="12"/>
      <c r="NG22" s="12"/>
      <c r="NH22" s="12"/>
      <c r="NI22" s="12"/>
      <c r="NJ22" s="12"/>
      <c r="NK22" s="12"/>
      <c r="NL22" s="12"/>
      <c r="NM22" s="12"/>
      <c r="NN22" s="12"/>
      <c r="NO22" s="12"/>
      <c r="NP22" s="12"/>
      <c r="NQ22" s="12"/>
      <c r="NR22" s="12"/>
      <c r="NS22" s="12"/>
      <c r="NT22" s="12"/>
      <c r="NU22" s="12"/>
      <c r="NV22" s="12"/>
      <c r="NW22" s="12"/>
      <c r="NX22" s="12"/>
      <c r="NY22" s="12"/>
      <c r="NZ22" s="12"/>
      <c r="OA22" s="12"/>
      <c r="OB22" s="12"/>
      <c r="OC22" s="12"/>
      <c r="OD22" s="12"/>
      <c r="OE22" s="12"/>
      <c r="OF22" s="12"/>
      <c r="OG22" s="12"/>
      <c r="OH22" s="12"/>
      <c r="OI22" s="12"/>
      <c r="OJ22" s="12"/>
      <c r="OK22" s="12"/>
      <c r="OL22" s="12"/>
      <c r="OM22" s="12"/>
      <c r="ON22" s="12"/>
      <c r="OO22" s="12"/>
      <c r="OP22" s="12"/>
      <c r="OQ22" s="12"/>
      <c r="OR22" s="12"/>
      <c r="OS22" s="12"/>
      <c r="OT22" s="12"/>
      <c r="OU22" s="12"/>
      <c r="OV22" s="12"/>
      <c r="OW22" s="12"/>
      <c r="OX22" s="12"/>
      <c r="OY22" s="12"/>
      <c r="OZ22" s="12"/>
      <c r="PA22" s="12"/>
      <c r="PB22" s="12"/>
      <c r="PC22" s="12"/>
      <c r="PD22" s="12"/>
      <c r="PE22" s="12"/>
      <c r="PF22" s="12"/>
      <c r="PG22" s="12"/>
      <c r="PH22" s="12"/>
      <c r="PI22" s="12"/>
      <c r="PJ22" s="12"/>
      <c r="PK22" s="12"/>
      <c r="PL22" s="12"/>
      <c r="PM22" s="12"/>
      <c r="PN22" s="12"/>
      <c r="PO22" s="12"/>
      <c r="PP22" s="12"/>
      <c r="PQ22" s="12"/>
      <c r="PR22" s="12"/>
      <c r="PS22" s="12"/>
      <c r="PT22" s="12"/>
      <c r="PU22" s="12"/>
      <c r="PV22" s="12"/>
      <c r="PW22" s="12"/>
      <c r="PX22" s="12"/>
      <c r="PY22" s="12"/>
      <c r="PZ22" s="12"/>
      <c r="QA22" s="12"/>
      <c r="QB22" s="12"/>
      <c r="QC22" s="12"/>
      <c r="QD22" s="12"/>
      <c r="QE22" s="12"/>
      <c r="QF22" s="12"/>
      <c r="QG22" s="12"/>
      <c r="QH22" s="12"/>
      <c r="QI22" s="12"/>
      <c r="QJ22" s="12"/>
      <c r="QK22" s="12"/>
      <c r="QL22" s="12"/>
      <c r="QM22" s="12"/>
      <c r="QN22" s="12"/>
      <c r="QO22" s="12"/>
      <c r="QP22" s="12"/>
      <c r="QQ22" s="12"/>
      <c r="QR22" s="12"/>
      <c r="QS22" s="12"/>
      <c r="QT22" s="12"/>
      <c r="QU22" s="12"/>
      <c r="QV22" s="12"/>
      <c r="QW22" s="12"/>
      <c r="QX22" s="12"/>
      <c r="QY22" s="12"/>
      <c r="QZ22" s="12"/>
      <c r="RA22" s="12"/>
      <c r="RB22" s="12"/>
      <c r="RC22" s="12"/>
      <c r="RD22" s="12"/>
      <c r="RE22" s="12"/>
      <c r="RF22" s="12"/>
      <c r="RG22" s="12"/>
      <c r="RH22" s="12"/>
      <c r="RI22" s="12"/>
      <c r="RJ22" s="12"/>
      <c r="RK22" s="12"/>
      <c r="RL22" s="12"/>
      <c r="RM22" s="12"/>
      <c r="RN22" s="12"/>
      <c r="RO22" s="12"/>
      <c r="RP22" s="12"/>
      <c r="RQ22" s="12"/>
      <c r="RR22" s="12"/>
      <c r="RS22" s="12"/>
      <c r="RT22" s="12"/>
      <c r="RU22" s="12"/>
      <c r="RV22" s="12"/>
      <c r="RW22" s="12"/>
      <c r="RX22" s="12"/>
      <c r="RY22" s="12"/>
      <c r="RZ22" s="12"/>
      <c r="SA22" s="12"/>
      <c r="SB22" s="12"/>
      <c r="SC22" s="12"/>
      <c r="SD22" s="12"/>
      <c r="SE22" s="12"/>
      <c r="SF22" s="12"/>
      <c r="SG22" s="12"/>
      <c r="SH22" s="12"/>
      <c r="SI22" s="12"/>
      <c r="SJ22" s="12"/>
      <c r="SK22" s="12"/>
      <c r="SL22" s="12"/>
      <c r="SM22" s="12"/>
      <c r="SN22" s="12"/>
      <c r="SO22" s="12"/>
      <c r="SP22" s="12"/>
      <c r="SQ22" s="12"/>
      <c r="SR22" s="12"/>
      <c r="SS22" s="12"/>
      <c r="ST22" s="12"/>
      <c r="SU22" s="12"/>
      <c r="SV22" s="12"/>
      <c r="SW22" s="12"/>
      <c r="SX22" s="12"/>
      <c r="SY22" s="12"/>
      <c r="SZ22" s="12"/>
      <c r="TA22" s="12"/>
      <c r="TB22" s="12"/>
      <c r="TC22" s="12"/>
      <c r="TD22" s="12"/>
      <c r="TE22" s="12"/>
      <c r="TF22" s="12"/>
      <c r="TG22" s="12"/>
      <c r="TH22" s="12"/>
      <c r="TI22" s="12"/>
      <c r="TJ22" s="12"/>
      <c r="TK22" s="12"/>
      <c r="TL22" s="12"/>
      <c r="TM22" s="12"/>
      <c r="TN22" s="12"/>
      <c r="TO22" s="12"/>
      <c r="TP22" s="12"/>
      <c r="TQ22" s="12"/>
      <c r="TR22" s="12"/>
      <c r="TS22" s="12"/>
      <c r="TT22" s="12"/>
      <c r="TU22" s="12"/>
      <c r="TV22" s="12"/>
      <c r="TW22" s="12"/>
      <c r="TX22" s="12"/>
      <c r="TY22" s="12"/>
      <c r="TZ22" s="12"/>
      <c r="UA22" s="12"/>
      <c r="UB22" s="12"/>
      <c r="UC22" s="12"/>
      <c r="UD22" s="12"/>
      <c r="UE22" s="12"/>
      <c r="UF22" s="12"/>
      <c r="UG22" s="12"/>
      <c r="UH22" s="12"/>
      <c r="UI22" s="12"/>
      <c r="UJ22" s="12"/>
      <c r="UK22" s="12"/>
      <c r="UL22" s="12"/>
      <c r="UM22" s="12"/>
      <c r="UN22" s="12"/>
      <c r="UO22" s="12"/>
      <c r="UP22" s="12"/>
      <c r="UQ22" s="12"/>
      <c r="UR22" s="12"/>
      <c r="US22" s="12"/>
      <c r="UT22" s="12"/>
      <c r="UU22" s="12"/>
      <c r="UV22" s="12"/>
      <c r="UW22" s="12"/>
      <c r="UX22" s="12"/>
      <c r="UY22" s="12"/>
      <c r="UZ22" s="12"/>
      <c r="VA22" s="12"/>
      <c r="VB22" s="12"/>
      <c r="VC22" s="12"/>
      <c r="VD22" s="12"/>
      <c r="VE22" s="12"/>
      <c r="VF22" s="12"/>
      <c r="VG22" s="12"/>
      <c r="VH22" s="12"/>
      <c r="VI22" s="12"/>
      <c r="VJ22" s="12"/>
      <c r="VK22" s="12"/>
      <c r="VL22" s="12"/>
      <c r="VM22" s="12"/>
      <c r="VN22" s="12"/>
      <c r="VO22" s="12"/>
      <c r="VP22" s="12"/>
      <c r="VQ22" s="12"/>
      <c r="VR22" s="12"/>
      <c r="VS22" s="12"/>
      <c r="VT22" s="12"/>
      <c r="VU22" s="12"/>
      <c r="VV22" s="12"/>
      <c r="VW22" s="12"/>
      <c r="VX22" s="12"/>
      <c r="VY22" s="12"/>
      <c r="VZ22" s="12"/>
      <c r="WA22" s="12"/>
      <c r="WB22" s="12"/>
      <c r="WC22" s="12"/>
      <c r="WD22" s="12"/>
      <c r="WE22" s="12"/>
      <c r="WF22" s="12"/>
      <c r="WG22" s="12"/>
      <c r="WH22" s="12"/>
      <c r="WI22" s="12"/>
      <c r="WJ22" s="12"/>
      <c r="WK22" s="12"/>
      <c r="WL22" s="12"/>
      <c r="WM22" s="12"/>
      <c r="WN22" s="12"/>
      <c r="WO22" s="12"/>
      <c r="WP22" s="12"/>
      <c r="WQ22" s="12"/>
      <c r="WR22" s="12"/>
      <c r="WS22" s="12"/>
      <c r="WT22" s="12"/>
      <c r="WU22" s="12"/>
      <c r="WV22" s="12"/>
      <c r="WW22" s="12"/>
      <c r="WX22" s="12"/>
      <c r="WY22" s="12"/>
      <c r="WZ22" s="12"/>
      <c r="XA22" s="12"/>
      <c r="XB22" s="12"/>
      <c r="XC22" s="12"/>
      <c r="XD22" s="12"/>
      <c r="XE22" s="12"/>
      <c r="XF22" s="12"/>
      <c r="XG22" s="12"/>
      <c r="XH22" s="12"/>
      <c r="XI22" s="12"/>
      <c r="XJ22" s="12"/>
      <c r="XK22" s="12"/>
      <c r="XL22" s="12"/>
      <c r="XM22" s="12"/>
      <c r="XN22" s="12"/>
      <c r="XO22" s="12"/>
      <c r="XP22" s="12"/>
      <c r="XQ22" s="12"/>
      <c r="XR22" s="12"/>
      <c r="XS22" s="12"/>
      <c r="XT22" s="12"/>
      <c r="XU22" s="12"/>
      <c r="XV22" s="12"/>
      <c r="XW22" s="12"/>
      <c r="XX22" s="12"/>
      <c r="XY22" s="12"/>
      <c r="XZ22" s="12"/>
      <c r="YA22" s="12"/>
      <c r="YB22" s="12"/>
      <c r="YC22" s="12"/>
      <c r="YD22" s="12"/>
      <c r="YE22" s="12"/>
      <c r="YF22" s="12"/>
      <c r="YG22" s="12"/>
      <c r="YH22" s="12"/>
      <c r="YI22" s="12"/>
      <c r="YJ22" s="12"/>
      <c r="YK22" s="12"/>
      <c r="YL22" s="12"/>
      <c r="YM22" s="12"/>
      <c r="YN22" s="12"/>
      <c r="YO22" s="12"/>
      <c r="YP22" s="12"/>
      <c r="YQ22" s="12"/>
      <c r="YR22" s="12"/>
      <c r="YS22" s="12"/>
      <c r="YT22" s="12"/>
      <c r="YU22" s="12"/>
      <c r="YV22" s="12"/>
      <c r="YW22" s="12"/>
      <c r="YX22" s="12"/>
      <c r="YY22" s="12"/>
      <c r="YZ22" s="12"/>
      <c r="ZA22" s="12"/>
      <c r="ZB22" s="12"/>
      <c r="ZC22" s="12"/>
      <c r="ZD22" s="12"/>
      <c r="ZE22" s="12"/>
      <c r="ZF22" s="12"/>
      <c r="ZG22" s="12"/>
      <c r="ZH22" s="12"/>
      <c r="ZI22" s="12"/>
      <c r="ZJ22" s="12"/>
      <c r="ZK22" s="12"/>
      <c r="ZL22" s="12"/>
      <c r="ZM22" s="12"/>
      <c r="ZN22" s="12"/>
      <c r="ZO22" s="12"/>
      <c r="ZP22" s="12"/>
      <c r="ZQ22" s="12"/>
      <c r="ZR22" s="12"/>
      <c r="ZS22" s="12"/>
      <c r="ZT22" s="12"/>
      <c r="ZU22" s="12"/>
      <c r="ZV22" s="12"/>
      <c r="ZW22" s="12"/>
      <c r="ZX22" s="12"/>
      <c r="ZY22" s="12"/>
      <c r="ZZ22" s="12"/>
      <c r="AAA22" s="12"/>
      <c r="AAB22" s="12"/>
      <c r="AAC22" s="12"/>
      <c r="AAD22" s="12"/>
      <c r="AAE22" s="12"/>
      <c r="AAF22" s="12"/>
      <c r="AAG22" s="12"/>
      <c r="AAH22" s="12"/>
      <c r="AAI22" s="12"/>
      <c r="AAJ22" s="12"/>
      <c r="AAK22" s="12"/>
      <c r="AAL22" s="12"/>
      <c r="AAM22" s="12"/>
      <c r="AAN22" s="12"/>
      <c r="AAO22" s="12"/>
      <c r="AAP22" s="12"/>
      <c r="AAQ22" s="12"/>
      <c r="AAR22" s="12"/>
      <c r="AAS22" s="12"/>
      <c r="AAT22" s="12"/>
      <c r="AAU22" s="12"/>
      <c r="AAV22" s="12"/>
      <c r="AAW22" s="12"/>
      <c r="AAX22" s="12"/>
      <c r="AAY22" s="12"/>
      <c r="AAZ22" s="12"/>
      <c r="ABA22" s="12"/>
      <c r="ABB22" s="12"/>
      <c r="ABC22" s="12"/>
      <c r="ABD22" s="12"/>
      <c r="ABE22" s="12"/>
      <c r="ABF22" s="12"/>
      <c r="ABG22" s="12"/>
      <c r="ABH22" s="12"/>
      <c r="ABI22" s="12"/>
      <c r="ABJ22" s="12"/>
      <c r="ABK22" s="12"/>
      <c r="ABL22" s="12"/>
      <c r="ABM22" s="12"/>
      <c r="ABN22" s="12"/>
      <c r="ABO22" s="12"/>
      <c r="ABP22" s="12"/>
      <c r="ABQ22" s="12"/>
      <c r="ABR22" s="12"/>
      <c r="ABS22" s="12"/>
      <c r="ABT22" s="12"/>
      <c r="ABU22" s="12"/>
      <c r="ABV22" s="12"/>
      <c r="ABW22" s="12"/>
      <c r="ABX22" s="12"/>
      <c r="ABY22" s="12"/>
      <c r="ABZ22" s="12"/>
      <c r="ACA22" s="12"/>
      <c r="ACB22" s="12"/>
      <c r="ACC22" s="12"/>
      <c r="ACD22" s="12"/>
      <c r="ACE22" s="12"/>
      <c r="ACF22" s="12"/>
      <c r="ACG22" s="12"/>
      <c r="ACH22" s="12"/>
      <c r="ACI22" s="12"/>
      <c r="ACJ22" s="12"/>
      <c r="ACK22" s="12"/>
      <c r="ACL22" s="12"/>
      <c r="ACM22" s="12"/>
      <c r="ACN22" s="12"/>
      <c r="ACO22" s="12"/>
      <c r="ACP22" s="12"/>
      <c r="ACQ22" s="12"/>
      <c r="ACR22" s="12"/>
      <c r="ACS22" s="12"/>
      <c r="ACT22" s="12"/>
      <c r="ACU22" s="12"/>
      <c r="ACV22" s="12"/>
      <c r="ACW22" s="12"/>
      <c r="ACX22" s="12"/>
      <c r="ACY22" s="12"/>
      <c r="ACZ22" s="12"/>
      <c r="ADA22" s="12"/>
      <c r="ADB22" s="12"/>
      <c r="ADC22" s="12"/>
      <c r="ADD22" s="12"/>
      <c r="ADE22" s="12"/>
      <c r="ADF22" s="12"/>
      <c r="ADG22" s="12"/>
      <c r="ADH22" s="12"/>
      <c r="ADI22" s="12"/>
      <c r="ADJ22" s="12"/>
      <c r="ADK22" s="12"/>
      <c r="ADL22" s="12"/>
      <c r="ADM22" s="12"/>
      <c r="ADN22" s="12"/>
      <c r="ADO22" s="12"/>
      <c r="ADP22" s="12"/>
      <c r="ADQ22" s="12"/>
      <c r="ADR22" s="12"/>
      <c r="ADS22" s="12"/>
      <c r="ADT22" s="12"/>
      <c r="ADU22" s="12"/>
      <c r="ADV22" s="12"/>
      <c r="ADW22" s="12"/>
      <c r="ADX22" s="12"/>
      <c r="ADY22" s="12"/>
      <c r="ADZ22" s="12"/>
      <c r="AEA22" s="12"/>
      <c r="AEB22" s="12"/>
      <c r="AEC22" s="12"/>
      <c r="AED22" s="12"/>
      <c r="AEE22" s="12"/>
      <c r="AEF22" s="12"/>
      <c r="AEG22" s="12"/>
      <c r="AEH22" s="12"/>
      <c r="AEI22" s="12"/>
      <c r="AEJ22" s="12"/>
      <c r="AEK22" s="12"/>
      <c r="AEL22" s="12"/>
      <c r="AEM22" s="12"/>
      <c r="AEN22" s="12"/>
      <c r="AEO22" s="12"/>
      <c r="AEP22" s="12"/>
      <c r="AEQ22" s="12"/>
      <c r="AER22" s="12"/>
      <c r="AES22" s="12"/>
      <c r="AET22" s="12"/>
      <c r="AEU22" s="12"/>
      <c r="AEV22" s="12"/>
      <c r="AEW22" s="12"/>
      <c r="AEX22" s="12"/>
      <c r="AEY22" s="12"/>
      <c r="AEZ22" s="12"/>
      <c r="AFA22" s="12"/>
      <c r="AFB22" s="12"/>
      <c r="AFC22" s="12"/>
      <c r="AFD22" s="12"/>
      <c r="AFE22" s="12"/>
      <c r="AFF22" s="12"/>
      <c r="AFG22" s="12"/>
      <c r="AFH22" s="12"/>
      <c r="AFI22" s="12"/>
      <c r="AFJ22" s="12"/>
      <c r="AFK22" s="12"/>
      <c r="AFL22" s="12"/>
      <c r="AFM22" s="12"/>
      <c r="AFN22" s="12"/>
      <c r="AFO22" s="12"/>
      <c r="AFP22" s="12"/>
      <c r="AFQ22" s="12"/>
      <c r="AFR22" s="12"/>
      <c r="AFS22" s="12"/>
      <c r="AFT22" s="12"/>
      <c r="AFU22" s="12"/>
      <c r="AFV22" s="12"/>
      <c r="AFW22" s="12"/>
      <c r="AFX22" s="12"/>
      <c r="AFY22" s="12"/>
      <c r="AFZ22" s="12"/>
      <c r="AGA22" s="12"/>
      <c r="AGB22" s="12"/>
      <c r="AGC22" s="12"/>
      <c r="AGD22" s="12"/>
      <c r="AGE22" s="12"/>
      <c r="AGF22" s="12"/>
      <c r="AGG22" s="12"/>
      <c r="AGH22" s="12"/>
      <c r="AGI22" s="12"/>
      <c r="AGJ22" s="12"/>
      <c r="AGK22" s="12"/>
      <c r="AGL22" s="12"/>
      <c r="AGM22" s="12"/>
      <c r="AGN22" s="12"/>
      <c r="AGO22" s="12"/>
      <c r="AGP22" s="12"/>
      <c r="AGQ22" s="12"/>
      <c r="AGR22" s="12"/>
      <c r="AGS22" s="12"/>
      <c r="AGT22" s="12"/>
      <c r="AGU22" s="12"/>
      <c r="AGV22" s="12"/>
      <c r="AGW22" s="12"/>
      <c r="AGX22" s="12"/>
      <c r="AGY22" s="12"/>
      <c r="AGZ22" s="12"/>
      <c r="AHA22" s="12"/>
      <c r="AHB22" s="12"/>
      <c r="AHC22" s="12"/>
      <c r="AHD22" s="12"/>
      <c r="AHE22" s="12"/>
      <c r="AHF22" s="12"/>
      <c r="AHG22" s="12"/>
      <c r="AHH22" s="12"/>
      <c r="AHI22" s="12"/>
      <c r="AHJ22" s="12"/>
      <c r="AHK22" s="12"/>
      <c r="AHL22" s="12"/>
      <c r="AHM22" s="12"/>
      <c r="AHN22" s="12"/>
      <c r="AHO22" s="12"/>
      <c r="AHP22" s="12"/>
      <c r="AHQ22" s="12"/>
      <c r="AHR22" s="12"/>
      <c r="AHS22" s="12"/>
      <c r="AHT22" s="12"/>
      <c r="AHU22" s="12"/>
      <c r="AHV22" s="12"/>
      <c r="AHW22" s="12"/>
      <c r="AHX22" s="12"/>
      <c r="AHY22" s="12"/>
      <c r="AHZ22" s="12"/>
      <c r="AIA22" s="12"/>
      <c r="AIB22" s="12"/>
      <c r="AIC22" s="12"/>
      <c r="AID22" s="12"/>
      <c r="AIE22" s="12"/>
      <c r="AIF22" s="12"/>
      <c r="AIG22" s="12"/>
      <c r="AIH22" s="12"/>
      <c r="AII22" s="12"/>
      <c r="AIJ22" s="12"/>
      <c r="AIK22" s="12"/>
      <c r="AIL22" s="12"/>
      <c r="AIM22" s="12"/>
      <c r="AIN22" s="12"/>
      <c r="AIO22" s="12"/>
      <c r="AIP22" s="12"/>
      <c r="AIQ22" s="12"/>
      <c r="AIR22" s="12"/>
      <c r="AIS22" s="12"/>
      <c r="AIT22" s="12"/>
      <c r="AIU22" s="12"/>
      <c r="AIV22" s="12"/>
      <c r="AIW22" s="12"/>
      <c r="AIX22" s="12"/>
      <c r="AIY22" s="12"/>
      <c r="AIZ22" s="12"/>
      <c r="AJA22" s="12"/>
      <c r="AJB22" s="12"/>
      <c r="AJC22" s="12"/>
      <c r="AJD22" s="12"/>
      <c r="AJE22" s="12"/>
      <c r="AJF22" s="12"/>
      <c r="AJG22" s="12"/>
      <c r="AJH22" s="12"/>
      <c r="AJI22" s="12"/>
      <c r="AJJ22" s="12"/>
      <c r="AJK22" s="12"/>
      <c r="AJL22" s="12"/>
      <c r="AJM22" s="12"/>
      <c r="AJN22" s="12"/>
      <c r="AJO22" s="12"/>
      <c r="AJP22" s="12"/>
      <c r="AJQ22" s="12"/>
      <c r="AJR22" s="12"/>
      <c r="AJS22" s="12"/>
      <c r="AJT22" s="12"/>
      <c r="AJU22" s="12"/>
      <c r="AJV22" s="12"/>
      <c r="AJW22" s="12"/>
      <c r="AJX22" s="12"/>
      <c r="AJY22" s="12"/>
      <c r="AJZ22" s="12"/>
      <c r="AKA22" s="12"/>
      <c r="AKB22" s="12"/>
      <c r="AKC22" s="12"/>
      <c r="AKD22" s="12"/>
      <c r="AKE22" s="12"/>
      <c r="AKF22" s="12"/>
      <c r="AKG22" s="12"/>
      <c r="AKH22" s="12"/>
      <c r="AKI22" s="12"/>
      <c r="AKJ22" s="12"/>
      <c r="AKK22" s="12"/>
      <c r="AKL22" s="12"/>
      <c r="AKM22" s="12"/>
      <c r="AKN22" s="12"/>
      <c r="AKO22" s="12"/>
      <c r="AKP22" s="12"/>
      <c r="AKQ22" s="12"/>
      <c r="AKR22" s="12"/>
      <c r="AKS22" s="12"/>
      <c r="AKT22" s="12"/>
      <c r="AKU22" s="12"/>
      <c r="AKV22" s="12"/>
      <c r="AKW22" s="12"/>
      <c r="AKX22" s="12"/>
      <c r="AKY22" s="12"/>
      <c r="AKZ22" s="12"/>
      <c r="ALA22" s="12"/>
      <c r="ALB22" s="12"/>
      <c r="ALC22" s="12"/>
      <c r="ALD22" s="12"/>
      <c r="ALE22" s="12"/>
      <c r="ALF22" s="12"/>
      <c r="ALG22" s="12"/>
      <c r="ALH22" s="12"/>
      <c r="ALI22" s="12"/>
      <c r="ALJ22" s="12"/>
      <c r="ALK22" s="12"/>
      <c r="ALL22" s="12"/>
      <c r="ALM22" s="12"/>
      <c r="ALN22" s="12"/>
      <c r="ALO22" s="12"/>
      <c r="ALP22" s="12"/>
      <c r="ALQ22" s="12"/>
      <c r="ALR22" s="12"/>
      <c r="ALS22" s="12"/>
      <c r="ALT22" s="12"/>
      <c r="ALU22" s="12"/>
      <c r="ALV22" s="12"/>
      <c r="ALW22" s="12"/>
      <c r="ALX22" s="12"/>
      <c r="ALY22" s="12"/>
      <c r="ALZ22" s="12"/>
      <c r="AMA22" s="12"/>
      <c r="AMB22" s="12"/>
      <c r="AMC22" s="12"/>
      <c r="AMD22" s="12"/>
      <c r="AME22" s="12"/>
      <c r="AMF22" s="12"/>
      <c r="AMG22" s="12"/>
      <c r="AMH22" s="12"/>
      <c r="AMI22" s="12"/>
      <c r="AMJ22" s="12"/>
      <c r="AMK22" s="12"/>
      <c r="AML22" s="12"/>
      <c r="AMM22" s="12"/>
      <c r="AMN22" s="12"/>
      <c r="AMO22" s="12"/>
      <c r="AMP22" s="12"/>
      <c r="AMQ22" s="12"/>
      <c r="AMR22" s="12"/>
      <c r="AMS22" s="12"/>
      <c r="AMT22" s="12"/>
      <c r="AMU22" s="12"/>
      <c r="AMV22" s="12"/>
      <c r="AMW22" s="12"/>
      <c r="AMX22" s="12"/>
      <c r="AMY22" s="12"/>
      <c r="AMZ22" s="12"/>
      <c r="ANA22" s="12"/>
      <c r="ANB22" s="12"/>
      <c r="ANC22" s="12"/>
      <c r="AND22" s="12"/>
      <c r="ANE22" s="12"/>
      <c r="ANF22" s="12"/>
      <c r="ANG22" s="12"/>
      <c r="ANH22" s="12"/>
      <c r="ANI22" s="12"/>
      <c r="ANJ22" s="12"/>
      <c r="ANK22" s="12"/>
      <c r="ANL22" s="12"/>
      <c r="ANM22" s="12"/>
      <c r="ANN22" s="12"/>
      <c r="ANO22" s="12"/>
      <c r="ANP22" s="12"/>
      <c r="ANQ22" s="12"/>
      <c r="ANR22" s="12"/>
      <c r="ANS22" s="12"/>
      <c r="ANT22" s="12"/>
      <c r="ANU22" s="12"/>
      <c r="ANV22" s="12"/>
      <c r="ANW22" s="12"/>
      <c r="ANX22" s="12"/>
      <c r="ANY22" s="12"/>
      <c r="ANZ22" s="12"/>
      <c r="AOA22" s="12"/>
      <c r="AOB22" s="12"/>
      <c r="AOC22" s="12"/>
      <c r="AOD22" s="12"/>
      <c r="AOE22" s="12"/>
      <c r="AOF22" s="12"/>
      <c r="AOG22" s="12"/>
      <c r="AOH22" s="12"/>
      <c r="AOI22" s="12"/>
      <c r="AOJ22" s="12"/>
      <c r="AOK22" s="12"/>
      <c r="AOL22" s="12"/>
      <c r="AOM22" s="12"/>
      <c r="AON22" s="12"/>
      <c r="AOO22" s="12"/>
      <c r="AOP22" s="12"/>
      <c r="AOQ22" s="12"/>
      <c r="AOR22" s="12"/>
      <c r="AOS22" s="12"/>
      <c r="AOT22" s="12"/>
      <c r="AOU22" s="12"/>
      <c r="AOV22" s="12"/>
      <c r="AOW22" s="12"/>
      <c r="AOX22" s="12"/>
      <c r="AOY22" s="12"/>
      <c r="AOZ22" s="12"/>
      <c r="APA22" s="12"/>
      <c r="APB22" s="12"/>
      <c r="APC22" s="12"/>
      <c r="APD22" s="12"/>
      <c r="APE22" s="12"/>
      <c r="APF22" s="12"/>
      <c r="APG22" s="12"/>
      <c r="APH22" s="12"/>
      <c r="API22" s="12"/>
      <c r="APJ22" s="12"/>
      <c r="APK22" s="12"/>
      <c r="APL22" s="12"/>
      <c r="APM22" s="12"/>
      <c r="APN22" s="12"/>
      <c r="APO22" s="12"/>
      <c r="APP22" s="12"/>
      <c r="APQ22" s="12"/>
      <c r="APR22" s="12"/>
      <c r="APS22" s="12"/>
      <c r="APT22" s="12"/>
      <c r="APU22" s="12"/>
      <c r="APV22" s="12"/>
      <c r="APW22" s="12"/>
      <c r="APX22" s="12"/>
      <c r="APY22" s="12"/>
      <c r="APZ22" s="12"/>
      <c r="AQA22" s="12"/>
      <c r="AQB22" s="12"/>
      <c r="AQC22" s="12"/>
      <c r="AQD22" s="12"/>
      <c r="AQE22" s="12"/>
      <c r="AQF22" s="12"/>
      <c r="AQG22" s="12"/>
      <c r="AQH22" s="12"/>
      <c r="AQI22" s="12"/>
      <c r="AQJ22" s="12"/>
      <c r="AQK22" s="12"/>
      <c r="AQL22" s="12"/>
      <c r="AQM22" s="12"/>
      <c r="AQN22" s="12"/>
      <c r="AQO22" s="12"/>
      <c r="AQP22" s="12"/>
      <c r="AQQ22" s="12"/>
      <c r="AQR22" s="12"/>
      <c r="AQS22" s="12"/>
      <c r="AQT22" s="12"/>
      <c r="AQU22" s="12"/>
      <c r="AQV22" s="12"/>
      <c r="AQW22" s="12"/>
      <c r="AQX22" s="12"/>
      <c r="AQY22" s="12"/>
      <c r="AQZ22" s="12"/>
      <c r="ARA22" s="12"/>
      <c r="ARB22" s="12"/>
      <c r="ARC22" s="12"/>
      <c r="ARD22" s="12"/>
      <c r="ARE22" s="12"/>
      <c r="ARF22" s="12"/>
      <c r="ARG22" s="12"/>
      <c r="ARH22" s="12"/>
      <c r="ARI22" s="12"/>
      <c r="ARJ22" s="12"/>
      <c r="ARK22" s="12"/>
      <c r="ARL22" s="12"/>
      <c r="ARM22" s="12"/>
      <c r="ARN22" s="12"/>
      <c r="ARO22" s="12"/>
      <c r="ARP22" s="12"/>
      <c r="ARQ22" s="12"/>
      <c r="ARR22" s="12"/>
      <c r="ARS22" s="12"/>
      <c r="ART22" s="12"/>
      <c r="ARU22" s="12"/>
      <c r="ARV22" s="12"/>
      <c r="ARW22" s="12"/>
      <c r="ARX22" s="12"/>
      <c r="ARY22" s="12"/>
      <c r="ARZ22" s="12"/>
      <c r="ASA22" s="12"/>
      <c r="ASB22" s="12"/>
      <c r="ASC22" s="12"/>
      <c r="ASD22" s="12"/>
      <c r="ASE22" s="12"/>
      <c r="ASF22" s="12"/>
      <c r="ASG22" s="12"/>
      <c r="ASH22" s="12"/>
      <c r="ASI22" s="12"/>
      <c r="ASJ22" s="12"/>
      <c r="ASK22" s="12"/>
      <c r="ASL22" s="12"/>
      <c r="ASM22" s="12"/>
      <c r="ASN22" s="12"/>
      <c r="ASO22" s="12"/>
      <c r="ASP22" s="12"/>
      <c r="ASQ22" s="12"/>
      <c r="ASR22" s="12"/>
      <c r="ASS22" s="12"/>
      <c r="AST22" s="12"/>
      <c r="ASU22" s="12"/>
      <c r="ASV22" s="12"/>
      <c r="ASW22" s="12"/>
      <c r="ASX22" s="12"/>
      <c r="ASY22" s="12"/>
      <c r="ASZ22" s="12"/>
      <c r="ATA22" s="12"/>
      <c r="ATB22" s="12"/>
      <c r="ATC22" s="12"/>
      <c r="ATD22" s="12"/>
      <c r="ATE22" s="12"/>
      <c r="ATF22" s="12"/>
      <c r="ATG22" s="12"/>
      <c r="ATH22" s="12"/>
      <c r="ATI22" s="12"/>
      <c r="ATJ22" s="12"/>
      <c r="ATK22" s="12"/>
      <c r="ATL22" s="12"/>
      <c r="ATM22" s="12"/>
      <c r="ATN22" s="12"/>
      <c r="ATO22" s="12"/>
      <c r="ATP22" s="12"/>
      <c r="ATQ22" s="12"/>
      <c r="ATR22" s="12"/>
      <c r="ATS22" s="12"/>
      <c r="ATT22" s="12"/>
      <c r="ATU22" s="12"/>
      <c r="ATV22" s="12"/>
      <c r="ATW22" s="12"/>
      <c r="ATX22" s="12"/>
      <c r="ATY22" s="12"/>
      <c r="ATZ22" s="12"/>
      <c r="AUA22" s="12"/>
      <c r="AUB22" s="12"/>
      <c r="AUC22" s="12"/>
      <c r="AUD22" s="12"/>
      <c r="AUE22" s="12"/>
      <c r="AUF22" s="12"/>
      <c r="AUG22" s="12"/>
      <c r="AUH22" s="12"/>
      <c r="AUI22" s="12"/>
      <c r="AUJ22" s="12"/>
      <c r="AUK22" s="12"/>
      <c r="AUL22" s="12"/>
      <c r="AUM22" s="12"/>
      <c r="AUN22" s="12"/>
      <c r="AUO22" s="12"/>
      <c r="AUP22" s="12"/>
      <c r="AUQ22" s="12"/>
      <c r="AUR22" s="12"/>
      <c r="AUS22" s="12"/>
      <c r="AUT22" s="12"/>
      <c r="AUU22" s="12"/>
      <c r="AUV22" s="12"/>
      <c r="AUW22" s="12"/>
      <c r="AUX22" s="12"/>
      <c r="AUY22" s="12"/>
      <c r="AUZ22" s="12"/>
      <c r="AVA22" s="12"/>
      <c r="AVB22" s="12"/>
      <c r="AVC22" s="12"/>
      <c r="AVD22" s="12"/>
      <c r="AVE22" s="12"/>
      <c r="AVF22" s="12"/>
      <c r="AVG22" s="12"/>
      <c r="AVH22" s="12"/>
      <c r="AVI22" s="12"/>
      <c r="AVJ22" s="12"/>
      <c r="AVK22" s="12"/>
      <c r="AVL22" s="12"/>
      <c r="AVM22" s="12"/>
      <c r="AVN22" s="12"/>
      <c r="AVO22" s="12"/>
      <c r="AVP22" s="12"/>
      <c r="AVQ22" s="12"/>
      <c r="AVR22" s="12"/>
      <c r="AVS22" s="12"/>
      <c r="AVT22" s="12"/>
      <c r="AVU22" s="12"/>
      <c r="AVV22" s="12"/>
      <c r="AVW22" s="12"/>
      <c r="AVX22" s="12"/>
      <c r="AVY22" s="12"/>
      <c r="AVZ22" s="12"/>
      <c r="AWA22" s="12"/>
      <c r="AWB22" s="12"/>
      <c r="AWC22" s="12"/>
      <c r="AWD22" s="12"/>
      <c r="AWE22" s="12"/>
      <c r="AWF22" s="12"/>
      <c r="AWG22" s="12"/>
      <c r="AWH22" s="12"/>
      <c r="AWI22" s="12"/>
      <c r="AWJ22" s="12"/>
      <c r="AWK22" s="12"/>
      <c r="AWL22" s="12"/>
      <c r="AWM22" s="12"/>
      <c r="AWN22" s="12"/>
      <c r="AWO22" s="12"/>
      <c r="AWP22" s="12"/>
      <c r="AWQ22" s="12"/>
      <c r="AWR22" s="12"/>
      <c r="AWS22" s="12"/>
      <c r="AWT22" s="12"/>
      <c r="AWU22" s="12"/>
      <c r="AWV22" s="12"/>
      <c r="AWW22" s="12"/>
      <c r="AWX22" s="12"/>
      <c r="AWY22" s="12"/>
      <c r="AWZ22" s="12"/>
      <c r="AXA22" s="12"/>
      <c r="AXB22" s="12"/>
      <c r="AXC22" s="12"/>
      <c r="AXD22" s="12"/>
      <c r="AXE22" s="12"/>
      <c r="AXF22" s="12"/>
      <c r="AXG22" s="12"/>
      <c r="AXH22" s="12"/>
      <c r="AXI22" s="12"/>
      <c r="AXJ22" s="12"/>
      <c r="AXK22" s="12"/>
      <c r="AXL22" s="12"/>
      <c r="AXM22" s="12"/>
      <c r="AXN22" s="12"/>
      <c r="AXO22" s="12"/>
      <c r="AXP22" s="12"/>
      <c r="AXQ22" s="12"/>
      <c r="AXR22" s="12"/>
      <c r="AXS22" s="12"/>
      <c r="AXT22" s="12"/>
      <c r="AXU22" s="12"/>
      <c r="AXV22" s="12"/>
      <c r="AXW22" s="12"/>
      <c r="AXX22" s="12"/>
      <c r="AXY22" s="12"/>
      <c r="AXZ22" s="12"/>
      <c r="AYA22" s="12"/>
      <c r="AYB22" s="12"/>
      <c r="AYC22" s="12"/>
      <c r="AYD22" s="12"/>
      <c r="AYE22" s="12"/>
      <c r="AYF22" s="12"/>
      <c r="AYG22" s="12"/>
      <c r="AYH22" s="12"/>
      <c r="AYI22" s="12"/>
      <c r="AYJ22" s="12"/>
      <c r="AYK22" s="12"/>
      <c r="AYL22" s="12"/>
      <c r="AYM22" s="12"/>
      <c r="AYN22" s="12"/>
      <c r="AYO22" s="12"/>
      <c r="AYP22" s="12"/>
      <c r="AYQ22" s="12"/>
      <c r="AYR22" s="12"/>
      <c r="AYS22" s="12"/>
      <c r="AYT22" s="12"/>
      <c r="AYU22" s="12"/>
      <c r="AYV22" s="12"/>
      <c r="AYW22" s="12"/>
      <c r="AYX22" s="12"/>
      <c r="AYY22" s="12"/>
      <c r="AYZ22" s="12"/>
      <c r="AZA22" s="12"/>
      <c r="AZB22" s="12"/>
      <c r="AZC22" s="12"/>
      <c r="AZD22" s="12"/>
      <c r="AZE22" s="12"/>
      <c r="AZF22" s="12"/>
      <c r="AZG22" s="12"/>
      <c r="AZH22" s="12"/>
      <c r="AZI22" s="12"/>
      <c r="AZJ22" s="12"/>
      <c r="AZK22" s="12"/>
      <c r="AZL22" s="12"/>
      <c r="AZM22" s="12"/>
      <c r="AZN22" s="12"/>
      <c r="AZO22" s="12"/>
      <c r="AZP22" s="12"/>
      <c r="AZQ22" s="12"/>
      <c r="AZR22" s="12"/>
      <c r="AZS22" s="12"/>
      <c r="AZT22" s="12"/>
      <c r="AZU22" s="12"/>
      <c r="AZV22" s="12"/>
      <c r="AZW22" s="12"/>
      <c r="AZX22" s="12"/>
      <c r="AZY22" s="12"/>
      <c r="AZZ22" s="12"/>
      <c r="BAA22" s="12"/>
      <c r="BAB22" s="12"/>
      <c r="BAC22" s="12"/>
      <c r="BAD22" s="12"/>
      <c r="BAE22" s="12"/>
      <c r="BAF22" s="12"/>
      <c r="BAG22" s="12"/>
      <c r="BAH22" s="12"/>
      <c r="BAI22" s="12"/>
      <c r="BAJ22" s="12"/>
      <c r="BAK22" s="12"/>
      <c r="BAL22" s="12"/>
      <c r="BAM22" s="12"/>
      <c r="BAN22" s="12"/>
      <c r="BAO22" s="12"/>
      <c r="BAP22" s="12"/>
      <c r="BAQ22" s="12"/>
      <c r="BAR22" s="12"/>
      <c r="BAS22" s="12"/>
      <c r="BAT22" s="12"/>
      <c r="BAU22" s="12"/>
      <c r="BAV22" s="12"/>
      <c r="BAW22" s="12"/>
      <c r="BAX22" s="12"/>
      <c r="BAY22" s="12"/>
      <c r="BAZ22" s="12"/>
      <c r="BBA22" s="12"/>
      <c r="BBB22" s="12"/>
      <c r="BBC22" s="12"/>
      <c r="BBD22" s="12"/>
      <c r="BBE22" s="12"/>
      <c r="BBF22" s="12"/>
      <c r="BBG22" s="12"/>
      <c r="BBH22" s="12"/>
      <c r="BBI22" s="12"/>
      <c r="BBJ22" s="12"/>
      <c r="BBK22" s="12"/>
      <c r="BBL22" s="12"/>
      <c r="BBM22" s="12"/>
      <c r="BBN22" s="12"/>
      <c r="BBO22" s="12"/>
      <c r="BBP22" s="12"/>
      <c r="BBQ22" s="12"/>
      <c r="BBR22" s="12"/>
      <c r="BBS22" s="12"/>
      <c r="BBT22" s="12"/>
      <c r="BBU22" s="12"/>
      <c r="BBV22" s="12"/>
      <c r="BBW22" s="12"/>
      <c r="BBX22" s="12"/>
      <c r="BBY22" s="12"/>
      <c r="BBZ22" s="12"/>
      <c r="BCA22" s="12"/>
      <c r="BCB22" s="12"/>
      <c r="BCC22" s="12"/>
      <c r="BCD22" s="12"/>
      <c r="BCE22" s="12"/>
      <c r="BCF22" s="12"/>
      <c r="BCG22" s="12"/>
      <c r="BCH22" s="12"/>
      <c r="BCI22" s="12"/>
      <c r="BCJ22" s="12"/>
      <c r="BCK22" s="12"/>
      <c r="BCL22" s="12"/>
      <c r="BCM22" s="12"/>
      <c r="BCN22" s="12"/>
      <c r="BCO22" s="12"/>
      <c r="BCP22" s="12"/>
      <c r="BCQ22" s="12"/>
      <c r="BCR22" s="12"/>
      <c r="BCS22" s="12"/>
      <c r="BCT22" s="12"/>
      <c r="BCU22" s="12"/>
      <c r="BCV22" s="12"/>
      <c r="BCW22" s="12"/>
      <c r="BCX22" s="12"/>
      <c r="BCY22" s="12"/>
      <c r="BCZ22" s="12"/>
      <c r="BDA22" s="12"/>
      <c r="BDB22" s="12"/>
      <c r="BDC22" s="12"/>
      <c r="BDD22" s="12"/>
      <c r="BDE22" s="12"/>
      <c r="BDF22" s="12"/>
      <c r="BDG22" s="12"/>
      <c r="BDH22" s="12"/>
      <c r="BDI22" s="12"/>
      <c r="BDJ22" s="12"/>
      <c r="BDK22" s="12"/>
      <c r="BDL22" s="12"/>
      <c r="BDM22" s="12"/>
      <c r="BDN22" s="12"/>
      <c r="BDO22" s="12"/>
      <c r="BDP22" s="12"/>
      <c r="BDQ22" s="12"/>
      <c r="BDR22" s="12"/>
      <c r="BDS22" s="12"/>
      <c r="BDT22" s="12"/>
      <c r="BDU22" s="12"/>
      <c r="BDV22" s="12"/>
      <c r="BDW22" s="12"/>
      <c r="BDX22" s="12"/>
      <c r="BDY22" s="12"/>
      <c r="BDZ22" s="12"/>
      <c r="BEA22" s="12"/>
      <c r="BEB22" s="12"/>
      <c r="BEC22" s="12"/>
      <c r="BED22" s="12"/>
      <c r="BEE22" s="12"/>
      <c r="BEF22" s="12"/>
      <c r="BEG22" s="12"/>
      <c r="BEH22" s="12"/>
      <c r="BEI22" s="12"/>
      <c r="BEJ22" s="12"/>
      <c r="BEK22" s="12"/>
      <c r="BEL22" s="12"/>
      <c r="BEM22" s="12"/>
      <c r="BEN22" s="12"/>
      <c r="BEO22" s="12"/>
      <c r="BEP22" s="12"/>
      <c r="BEQ22" s="12"/>
      <c r="BER22" s="12"/>
      <c r="BES22" s="12"/>
      <c r="BET22" s="12"/>
      <c r="BEU22" s="12"/>
      <c r="BEV22" s="12"/>
      <c r="BEW22" s="12"/>
      <c r="BEX22" s="12"/>
      <c r="BEY22" s="12"/>
      <c r="BEZ22" s="12"/>
      <c r="BFA22" s="12"/>
      <c r="BFB22" s="12"/>
      <c r="BFC22" s="12"/>
      <c r="BFD22" s="12"/>
      <c r="BFE22" s="12"/>
      <c r="BFF22" s="12"/>
      <c r="BFG22" s="12"/>
      <c r="BFH22" s="12"/>
      <c r="BFI22" s="12"/>
      <c r="BFJ22" s="12"/>
      <c r="BFK22" s="12"/>
      <c r="BFL22" s="12"/>
      <c r="BFM22" s="12"/>
      <c r="BFN22" s="12"/>
      <c r="BFO22" s="12"/>
      <c r="BFP22" s="12"/>
      <c r="BFQ22" s="12"/>
      <c r="BFR22" s="12"/>
      <c r="BFS22" s="12"/>
      <c r="BFT22" s="12"/>
      <c r="BFU22" s="12"/>
      <c r="BFV22" s="12"/>
      <c r="BFW22" s="12"/>
      <c r="BFX22" s="12"/>
      <c r="BFY22" s="12"/>
      <c r="BFZ22" s="12"/>
      <c r="BGA22" s="12"/>
      <c r="BGB22" s="12"/>
      <c r="BGC22" s="12"/>
      <c r="BGD22" s="12"/>
      <c r="BGE22" s="12"/>
      <c r="BGF22" s="12"/>
      <c r="BGG22" s="12"/>
      <c r="BGH22" s="12"/>
      <c r="BGI22" s="12"/>
      <c r="BGJ22" s="12"/>
      <c r="BGK22" s="12"/>
      <c r="BGL22" s="12"/>
      <c r="BGM22" s="12"/>
      <c r="BGN22" s="12"/>
      <c r="BGO22" s="12"/>
      <c r="BGP22" s="12"/>
      <c r="BGQ22" s="12"/>
      <c r="BGR22" s="12"/>
      <c r="BGS22" s="12"/>
      <c r="BGT22" s="12"/>
      <c r="BGU22" s="12"/>
      <c r="BGV22" s="12"/>
      <c r="BGW22" s="12"/>
      <c r="BGX22" s="12"/>
      <c r="BGY22" s="12"/>
      <c r="BGZ22" s="12"/>
      <c r="BHA22" s="12"/>
      <c r="BHB22" s="12"/>
      <c r="BHC22" s="12"/>
      <c r="BHD22" s="12"/>
      <c r="BHE22" s="12"/>
      <c r="BHF22" s="12"/>
      <c r="BHG22" s="12"/>
      <c r="BHH22" s="12"/>
      <c r="BHI22" s="12"/>
      <c r="BHJ22" s="12"/>
      <c r="BHK22" s="12"/>
      <c r="BHL22" s="12"/>
      <c r="BHM22" s="12"/>
      <c r="BHN22" s="12"/>
      <c r="BHO22" s="12"/>
      <c r="BHP22" s="12"/>
      <c r="BHQ22" s="12"/>
      <c r="BHR22" s="12"/>
      <c r="BHS22" s="12"/>
      <c r="BHT22" s="12"/>
      <c r="BHU22" s="12"/>
      <c r="BHV22" s="12"/>
      <c r="BHW22" s="12"/>
      <c r="BHX22" s="12"/>
      <c r="BHY22" s="12"/>
      <c r="BHZ22" s="12"/>
      <c r="BIA22" s="12"/>
      <c r="BIB22" s="12"/>
      <c r="BIC22" s="12"/>
      <c r="BID22" s="12"/>
      <c r="BIE22" s="12"/>
      <c r="BIF22" s="12"/>
      <c r="BIG22" s="12"/>
      <c r="BIH22" s="12"/>
      <c r="BII22" s="12"/>
      <c r="BIJ22" s="12"/>
      <c r="BIK22" s="12"/>
      <c r="BIL22" s="12"/>
      <c r="BIM22" s="12"/>
      <c r="BIN22" s="12"/>
      <c r="BIO22" s="12"/>
      <c r="BIP22" s="12"/>
      <c r="BIQ22" s="12"/>
      <c r="BIR22" s="12"/>
      <c r="BIS22" s="12"/>
      <c r="BIT22" s="12"/>
      <c r="BIU22" s="12"/>
      <c r="BIV22" s="12"/>
      <c r="BIW22" s="12"/>
      <c r="BIX22" s="12"/>
      <c r="BIY22" s="12"/>
      <c r="BIZ22" s="12"/>
      <c r="BJA22" s="12"/>
      <c r="BJB22" s="12"/>
      <c r="BJC22" s="12"/>
      <c r="BJD22" s="12"/>
      <c r="BJE22" s="12"/>
      <c r="BJF22" s="12"/>
      <c r="BJG22" s="12"/>
      <c r="BJH22" s="12"/>
      <c r="BJI22" s="12"/>
      <c r="BJJ22" s="12"/>
      <c r="BJK22" s="12"/>
      <c r="BJL22" s="12"/>
      <c r="BJM22" s="12"/>
      <c r="BJN22" s="12"/>
      <c r="BJO22" s="12"/>
      <c r="BJP22" s="12"/>
      <c r="BJQ22" s="12"/>
      <c r="BJR22" s="12"/>
      <c r="BJS22" s="12"/>
      <c r="BJT22" s="12"/>
      <c r="BJU22" s="12"/>
      <c r="BJV22" s="12"/>
      <c r="BJW22" s="12"/>
      <c r="BJX22" s="12"/>
      <c r="BJY22" s="12"/>
      <c r="BJZ22" s="12"/>
      <c r="BKA22" s="12"/>
      <c r="BKB22" s="12"/>
      <c r="BKC22" s="12"/>
      <c r="BKD22" s="12"/>
      <c r="BKE22" s="12"/>
      <c r="BKF22" s="12"/>
      <c r="BKG22" s="12"/>
      <c r="BKH22" s="12"/>
      <c r="BKI22" s="12"/>
      <c r="BKJ22" s="12"/>
      <c r="BKK22" s="12"/>
      <c r="BKL22" s="12"/>
      <c r="BKM22" s="12"/>
      <c r="BKN22" s="12"/>
      <c r="BKO22" s="12"/>
      <c r="BKP22" s="12"/>
      <c r="BKQ22" s="12"/>
      <c r="BKR22" s="12"/>
      <c r="BKS22" s="12"/>
      <c r="BKT22" s="12"/>
      <c r="BKU22" s="12"/>
      <c r="BKV22" s="12"/>
      <c r="BKW22" s="12"/>
      <c r="BKX22" s="12"/>
      <c r="BKY22" s="12"/>
    </row>
    <row r="23" spans="1:1663" s="3" customFormat="1">
      <c r="A23" s="142" t="s">
        <v>59</v>
      </c>
      <c r="B23" s="2" t="s">
        <v>37</v>
      </c>
      <c r="C23" s="6">
        <v>5620</v>
      </c>
      <c r="D23" s="6">
        <v>5393</v>
      </c>
      <c r="E23" s="6">
        <v>5674</v>
      </c>
      <c r="F23" s="6">
        <v>5740</v>
      </c>
      <c r="G23" s="6">
        <v>5544</v>
      </c>
      <c r="H23" s="6">
        <v>6387</v>
      </c>
      <c r="I23" s="6">
        <v>6431</v>
      </c>
      <c r="J23" s="6">
        <v>6302</v>
      </c>
      <c r="K23" s="6">
        <v>8534</v>
      </c>
      <c r="L23" s="6">
        <v>7703</v>
      </c>
      <c r="M23" s="6">
        <v>8464</v>
      </c>
      <c r="N23" s="6">
        <v>8248</v>
      </c>
      <c r="O23" s="6">
        <v>7857</v>
      </c>
      <c r="P23" s="6">
        <v>6840</v>
      </c>
      <c r="Q23" s="6">
        <v>5629</v>
      </c>
      <c r="R23" s="6">
        <v>7019</v>
      </c>
      <c r="S23" s="6">
        <v>7830</v>
      </c>
      <c r="T23" s="6">
        <v>8631</v>
      </c>
      <c r="U23" s="6">
        <v>8565</v>
      </c>
      <c r="V23" s="6">
        <v>8834</v>
      </c>
      <c r="W23" s="6">
        <v>8867</v>
      </c>
      <c r="X23" s="6">
        <v>8446</v>
      </c>
      <c r="Y23" s="6">
        <v>13539</v>
      </c>
      <c r="Z23" s="6">
        <v>5876</v>
      </c>
      <c r="AA23" s="6">
        <v>5306</v>
      </c>
      <c r="AB23" s="6">
        <v>7689</v>
      </c>
      <c r="AC23" s="6">
        <v>11252</v>
      </c>
      <c r="AD23" s="6">
        <v>11113</v>
      </c>
      <c r="AE23" s="6">
        <v>9011</v>
      </c>
      <c r="AF23" s="6">
        <v>9487</v>
      </c>
      <c r="AG23" s="6">
        <v>9537</v>
      </c>
      <c r="AH23" s="6">
        <v>11516</v>
      </c>
      <c r="AI23" s="6">
        <v>12567</v>
      </c>
      <c r="AJ23" s="6">
        <v>9109</v>
      </c>
      <c r="AK23" s="6">
        <v>10141</v>
      </c>
      <c r="AL23" s="10">
        <v>9274</v>
      </c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2"/>
      <c r="CP23" s="12"/>
      <c r="CQ23" s="12"/>
      <c r="CR23" s="12"/>
      <c r="CS23" s="12"/>
      <c r="CT23" s="12"/>
      <c r="CU23" s="12"/>
      <c r="CV23" s="12"/>
      <c r="CW23" s="12"/>
      <c r="CX23" s="12"/>
      <c r="CY23" s="12"/>
      <c r="CZ23" s="12"/>
      <c r="DA23" s="12"/>
      <c r="DB23" s="12"/>
      <c r="DC23" s="12"/>
      <c r="DD23" s="12"/>
      <c r="DE23" s="12"/>
      <c r="DF23" s="12"/>
      <c r="DG23" s="12"/>
      <c r="DH23" s="12"/>
      <c r="DI23" s="12"/>
      <c r="DJ23" s="12"/>
      <c r="DK23" s="12"/>
      <c r="DL23" s="12"/>
      <c r="DM23" s="12"/>
      <c r="DN23" s="12"/>
      <c r="DO23" s="12"/>
      <c r="DP23" s="12"/>
      <c r="DQ23" s="12"/>
      <c r="DR23" s="12"/>
      <c r="DS23" s="12"/>
      <c r="DT23" s="12"/>
      <c r="DU23" s="12"/>
      <c r="DV23" s="12"/>
      <c r="DW23" s="12"/>
      <c r="DX23" s="12"/>
      <c r="DY23" s="12"/>
      <c r="DZ23" s="12"/>
      <c r="EA23" s="12"/>
      <c r="EB23" s="12"/>
      <c r="EC23" s="12"/>
      <c r="ED23" s="12"/>
      <c r="EE23" s="12"/>
      <c r="EF23" s="12"/>
      <c r="EG23" s="12"/>
      <c r="EH23" s="12"/>
      <c r="EI23" s="12"/>
      <c r="EJ23" s="12"/>
      <c r="EK23" s="12"/>
      <c r="EL23" s="12"/>
      <c r="EM23" s="12"/>
      <c r="EN23" s="12"/>
      <c r="EO23" s="12"/>
      <c r="EP23" s="12"/>
      <c r="EQ23" s="12"/>
      <c r="ER23" s="12"/>
      <c r="ES23" s="12"/>
      <c r="ET23" s="12"/>
      <c r="EU23" s="12"/>
      <c r="EV23" s="12"/>
      <c r="EW23" s="12"/>
      <c r="EX23" s="12"/>
      <c r="EY23" s="12"/>
      <c r="EZ23" s="12"/>
      <c r="FA23" s="12"/>
      <c r="FB23" s="12"/>
      <c r="FC23" s="12"/>
      <c r="FD23" s="12"/>
      <c r="FE23" s="12"/>
      <c r="FF23" s="12"/>
      <c r="FG23" s="12"/>
      <c r="FH23" s="12"/>
      <c r="FI23" s="12"/>
      <c r="FJ23" s="12"/>
      <c r="FK23" s="12"/>
      <c r="FL23" s="12"/>
      <c r="FM23" s="12"/>
      <c r="FN23" s="12"/>
      <c r="FO23" s="12"/>
      <c r="FP23" s="12"/>
      <c r="FQ23" s="12"/>
      <c r="FR23" s="12"/>
      <c r="FS23" s="12"/>
      <c r="FT23" s="12"/>
      <c r="FU23" s="12"/>
      <c r="FV23" s="12"/>
      <c r="FW23" s="12"/>
      <c r="FX23" s="12"/>
      <c r="FY23" s="12"/>
      <c r="FZ23" s="12"/>
      <c r="GA23" s="12"/>
      <c r="GB23" s="12"/>
      <c r="GC23" s="12"/>
      <c r="GD23" s="12"/>
      <c r="GE23" s="12"/>
      <c r="GF23" s="12"/>
      <c r="GG23" s="12"/>
      <c r="GH23" s="12"/>
      <c r="GI23" s="12"/>
      <c r="GJ23" s="12"/>
      <c r="GK23" s="12"/>
      <c r="GL23" s="12"/>
      <c r="GM23" s="12"/>
      <c r="GN23" s="12"/>
      <c r="GO23" s="12"/>
      <c r="GP23" s="12"/>
      <c r="GQ23" s="12"/>
      <c r="GR23" s="12"/>
      <c r="GS23" s="12"/>
      <c r="GT23" s="12"/>
      <c r="GU23" s="12"/>
      <c r="GV23" s="12"/>
      <c r="GW23" s="12"/>
      <c r="GX23" s="12"/>
      <c r="GY23" s="12"/>
      <c r="GZ23" s="12"/>
      <c r="HA23" s="12"/>
      <c r="HB23" s="12"/>
      <c r="HC23" s="12"/>
      <c r="HD23" s="12"/>
      <c r="HE23" s="12"/>
      <c r="HF23" s="12"/>
      <c r="HG23" s="12"/>
      <c r="HH23" s="12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  <c r="IU23" s="12"/>
      <c r="IV23" s="12"/>
      <c r="IW23" s="12"/>
      <c r="IX23" s="12"/>
      <c r="IY23" s="12"/>
      <c r="IZ23" s="12"/>
      <c r="JA23" s="12"/>
      <c r="JB23" s="12"/>
      <c r="JC23" s="12"/>
      <c r="JD23" s="12"/>
      <c r="JE23" s="12"/>
      <c r="JF23" s="12"/>
      <c r="JG23" s="12"/>
      <c r="JH23" s="12"/>
      <c r="JI23" s="12"/>
      <c r="JJ23" s="12"/>
      <c r="JK23" s="12"/>
      <c r="JL23" s="12"/>
      <c r="JM23" s="12"/>
      <c r="JN23" s="12"/>
      <c r="JO23" s="12"/>
      <c r="JP23" s="12"/>
      <c r="JQ23" s="12"/>
      <c r="JR23" s="12"/>
      <c r="JS23" s="12"/>
      <c r="JT23" s="12"/>
      <c r="JU23" s="12"/>
      <c r="JV23" s="12"/>
      <c r="JW23" s="12"/>
      <c r="JX23" s="12"/>
      <c r="JY23" s="12"/>
      <c r="JZ23" s="12"/>
      <c r="KA23" s="12"/>
      <c r="KB23" s="12"/>
      <c r="KC23" s="12"/>
      <c r="KD23" s="12"/>
      <c r="KE23" s="12"/>
      <c r="KF23" s="12"/>
      <c r="KG23" s="12"/>
      <c r="KH23" s="12"/>
      <c r="KI23" s="12"/>
      <c r="KJ23" s="12"/>
      <c r="KK23" s="12"/>
      <c r="KL23" s="12"/>
      <c r="KM23" s="12"/>
      <c r="KN23" s="12"/>
      <c r="KO23" s="12"/>
      <c r="KP23" s="12"/>
      <c r="KQ23" s="12"/>
      <c r="KR23" s="12"/>
      <c r="KS23" s="12"/>
      <c r="KT23" s="12"/>
      <c r="KU23" s="12"/>
      <c r="KV23" s="12"/>
      <c r="KW23" s="12"/>
      <c r="KX23" s="12"/>
      <c r="KY23" s="12"/>
      <c r="KZ23" s="12"/>
      <c r="LA23" s="12"/>
      <c r="LB23" s="12"/>
      <c r="LC23" s="12"/>
      <c r="LD23" s="12"/>
      <c r="LE23" s="12"/>
      <c r="LF23" s="12"/>
      <c r="LG23" s="12"/>
      <c r="LH23" s="12"/>
      <c r="LI23" s="12"/>
      <c r="LJ23" s="12"/>
      <c r="LK23" s="12"/>
      <c r="LL23" s="12"/>
      <c r="LM23" s="12"/>
      <c r="LN23" s="12"/>
      <c r="LO23" s="12"/>
      <c r="LP23" s="12"/>
      <c r="LQ23" s="12"/>
      <c r="LR23" s="12"/>
      <c r="LS23" s="12"/>
      <c r="LT23" s="12"/>
      <c r="LU23" s="12"/>
      <c r="LV23" s="12"/>
      <c r="LW23" s="12"/>
      <c r="LX23" s="12"/>
      <c r="LY23" s="12"/>
      <c r="LZ23" s="12"/>
      <c r="MA23" s="12"/>
      <c r="MB23" s="12"/>
      <c r="MC23" s="12"/>
      <c r="MD23" s="12"/>
      <c r="ME23" s="12"/>
      <c r="MF23" s="12"/>
      <c r="MG23" s="12"/>
      <c r="MH23" s="12"/>
      <c r="MI23" s="12"/>
      <c r="MJ23" s="12"/>
      <c r="MK23" s="12"/>
      <c r="ML23" s="12"/>
      <c r="MM23" s="12"/>
      <c r="MN23" s="12"/>
      <c r="MO23" s="12"/>
      <c r="MP23" s="12"/>
      <c r="MQ23" s="12"/>
      <c r="MR23" s="12"/>
      <c r="MS23" s="12"/>
      <c r="MT23" s="12"/>
      <c r="MU23" s="12"/>
      <c r="MV23" s="12"/>
      <c r="MW23" s="12"/>
      <c r="MX23" s="12"/>
      <c r="MY23" s="12"/>
      <c r="MZ23" s="12"/>
      <c r="NA23" s="12"/>
      <c r="NB23" s="12"/>
      <c r="NC23" s="12"/>
      <c r="ND23" s="12"/>
      <c r="NE23" s="12"/>
      <c r="NF23" s="12"/>
      <c r="NG23" s="12"/>
      <c r="NH23" s="12"/>
      <c r="NI23" s="12"/>
      <c r="NJ23" s="12"/>
      <c r="NK23" s="12"/>
      <c r="NL23" s="12"/>
      <c r="NM23" s="12"/>
      <c r="NN23" s="12"/>
      <c r="NO23" s="12"/>
      <c r="NP23" s="12"/>
      <c r="NQ23" s="12"/>
      <c r="NR23" s="12"/>
      <c r="NS23" s="12"/>
      <c r="NT23" s="12"/>
      <c r="NU23" s="12"/>
      <c r="NV23" s="12"/>
      <c r="NW23" s="12"/>
      <c r="NX23" s="12"/>
      <c r="NY23" s="12"/>
      <c r="NZ23" s="12"/>
      <c r="OA23" s="12"/>
      <c r="OB23" s="12"/>
      <c r="OC23" s="12"/>
      <c r="OD23" s="12"/>
      <c r="OE23" s="12"/>
      <c r="OF23" s="12"/>
      <c r="OG23" s="12"/>
      <c r="OH23" s="12"/>
      <c r="OI23" s="12"/>
      <c r="OJ23" s="12"/>
      <c r="OK23" s="12"/>
      <c r="OL23" s="12"/>
      <c r="OM23" s="12"/>
      <c r="ON23" s="12"/>
      <c r="OO23" s="12"/>
      <c r="OP23" s="12"/>
      <c r="OQ23" s="12"/>
      <c r="OR23" s="12"/>
      <c r="OS23" s="12"/>
      <c r="OT23" s="12"/>
      <c r="OU23" s="12"/>
      <c r="OV23" s="12"/>
      <c r="OW23" s="12"/>
      <c r="OX23" s="12"/>
      <c r="OY23" s="12"/>
      <c r="OZ23" s="12"/>
      <c r="PA23" s="12"/>
      <c r="PB23" s="12"/>
      <c r="PC23" s="12"/>
      <c r="PD23" s="12"/>
      <c r="PE23" s="12"/>
      <c r="PF23" s="12"/>
      <c r="PG23" s="12"/>
      <c r="PH23" s="12"/>
      <c r="PI23" s="12"/>
      <c r="PJ23" s="12"/>
      <c r="PK23" s="12"/>
      <c r="PL23" s="12"/>
      <c r="PM23" s="12"/>
      <c r="PN23" s="12"/>
      <c r="PO23" s="12"/>
      <c r="PP23" s="12"/>
      <c r="PQ23" s="12"/>
      <c r="PR23" s="12"/>
      <c r="PS23" s="12"/>
      <c r="PT23" s="12"/>
      <c r="PU23" s="12"/>
      <c r="PV23" s="12"/>
      <c r="PW23" s="12"/>
      <c r="PX23" s="12"/>
      <c r="PY23" s="12"/>
      <c r="PZ23" s="12"/>
      <c r="QA23" s="12"/>
      <c r="QB23" s="12"/>
      <c r="QC23" s="12"/>
      <c r="QD23" s="12"/>
      <c r="QE23" s="12"/>
      <c r="QF23" s="12"/>
      <c r="QG23" s="12"/>
      <c r="QH23" s="12"/>
      <c r="QI23" s="12"/>
      <c r="QJ23" s="12"/>
      <c r="QK23" s="12"/>
      <c r="QL23" s="12"/>
      <c r="QM23" s="12"/>
      <c r="QN23" s="12"/>
      <c r="QO23" s="12"/>
      <c r="QP23" s="12"/>
      <c r="QQ23" s="12"/>
      <c r="QR23" s="12"/>
      <c r="QS23" s="12"/>
      <c r="QT23" s="12"/>
      <c r="QU23" s="12"/>
      <c r="QV23" s="12"/>
      <c r="QW23" s="12"/>
      <c r="QX23" s="12"/>
      <c r="QY23" s="12"/>
      <c r="QZ23" s="12"/>
      <c r="RA23" s="12"/>
      <c r="RB23" s="12"/>
      <c r="RC23" s="12"/>
      <c r="RD23" s="12"/>
      <c r="RE23" s="12"/>
      <c r="RF23" s="12"/>
      <c r="RG23" s="12"/>
      <c r="RH23" s="12"/>
      <c r="RI23" s="12"/>
      <c r="RJ23" s="12"/>
      <c r="RK23" s="12"/>
      <c r="RL23" s="12"/>
      <c r="RM23" s="12"/>
      <c r="RN23" s="12"/>
      <c r="RO23" s="12"/>
      <c r="RP23" s="12"/>
      <c r="RQ23" s="12"/>
      <c r="RR23" s="12"/>
      <c r="RS23" s="12"/>
      <c r="RT23" s="12"/>
      <c r="RU23" s="12"/>
      <c r="RV23" s="12"/>
      <c r="RW23" s="12"/>
      <c r="RX23" s="12"/>
      <c r="RY23" s="12"/>
      <c r="RZ23" s="12"/>
      <c r="SA23" s="12"/>
      <c r="SB23" s="12"/>
      <c r="SC23" s="12"/>
      <c r="SD23" s="12"/>
      <c r="SE23" s="12"/>
      <c r="SF23" s="12"/>
      <c r="SG23" s="12"/>
      <c r="SH23" s="12"/>
      <c r="SI23" s="12"/>
      <c r="SJ23" s="12"/>
      <c r="SK23" s="12"/>
      <c r="SL23" s="12"/>
      <c r="SM23" s="12"/>
      <c r="SN23" s="12"/>
      <c r="SO23" s="12"/>
      <c r="SP23" s="12"/>
      <c r="SQ23" s="12"/>
      <c r="SR23" s="12"/>
      <c r="SS23" s="12"/>
      <c r="ST23" s="12"/>
      <c r="SU23" s="12"/>
      <c r="SV23" s="12"/>
      <c r="SW23" s="12"/>
      <c r="SX23" s="12"/>
      <c r="SY23" s="12"/>
      <c r="SZ23" s="12"/>
      <c r="TA23" s="12"/>
      <c r="TB23" s="12"/>
      <c r="TC23" s="12"/>
      <c r="TD23" s="12"/>
      <c r="TE23" s="12"/>
      <c r="TF23" s="12"/>
      <c r="TG23" s="12"/>
      <c r="TH23" s="12"/>
      <c r="TI23" s="12"/>
      <c r="TJ23" s="12"/>
      <c r="TK23" s="12"/>
      <c r="TL23" s="12"/>
      <c r="TM23" s="12"/>
      <c r="TN23" s="12"/>
      <c r="TO23" s="12"/>
      <c r="TP23" s="12"/>
      <c r="TQ23" s="12"/>
      <c r="TR23" s="12"/>
      <c r="TS23" s="12"/>
      <c r="TT23" s="12"/>
      <c r="TU23" s="12"/>
      <c r="TV23" s="12"/>
      <c r="TW23" s="12"/>
      <c r="TX23" s="12"/>
      <c r="TY23" s="12"/>
      <c r="TZ23" s="12"/>
      <c r="UA23" s="12"/>
      <c r="UB23" s="12"/>
      <c r="UC23" s="12"/>
      <c r="UD23" s="12"/>
      <c r="UE23" s="12"/>
      <c r="UF23" s="12"/>
      <c r="UG23" s="12"/>
      <c r="UH23" s="12"/>
      <c r="UI23" s="12"/>
      <c r="UJ23" s="12"/>
      <c r="UK23" s="12"/>
      <c r="UL23" s="12"/>
      <c r="UM23" s="12"/>
      <c r="UN23" s="12"/>
      <c r="UO23" s="12"/>
      <c r="UP23" s="12"/>
      <c r="UQ23" s="12"/>
      <c r="UR23" s="12"/>
      <c r="US23" s="12"/>
      <c r="UT23" s="12"/>
      <c r="UU23" s="12"/>
      <c r="UV23" s="12"/>
      <c r="UW23" s="12"/>
      <c r="UX23" s="12"/>
      <c r="UY23" s="12"/>
      <c r="UZ23" s="12"/>
      <c r="VA23" s="12"/>
      <c r="VB23" s="12"/>
      <c r="VC23" s="12"/>
      <c r="VD23" s="12"/>
      <c r="VE23" s="12"/>
      <c r="VF23" s="12"/>
      <c r="VG23" s="12"/>
      <c r="VH23" s="12"/>
      <c r="VI23" s="12"/>
      <c r="VJ23" s="12"/>
      <c r="VK23" s="12"/>
      <c r="VL23" s="12"/>
      <c r="VM23" s="12"/>
      <c r="VN23" s="12"/>
      <c r="VO23" s="12"/>
      <c r="VP23" s="12"/>
      <c r="VQ23" s="12"/>
      <c r="VR23" s="12"/>
      <c r="VS23" s="12"/>
      <c r="VT23" s="12"/>
      <c r="VU23" s="12"/>
      <c r="VV23" s="12"/>
      <c r="VW23" s="12"/>
      <c r="VX23" s="12"/>
      <c r="VY23" s="12"/>
      <c r="VZ23" s="12"/>
      <c r="WA23" s="12"/>
      <c r="WB23" s="12"/>
      <c r="WC23" s="12"/>
      <c r="WD23" s="12"/>
      <c r="WE23" s="12"/>
      <c r="WF23" s="12"/>
      <c r="WG23" s="12"/>
      <c r="WH23" s="12"/>
      <c r="WI23" s="12"/>
      <c r="WJ23" s="12"/>
      <c r="WK23" s="12"/>
      <c r="WL23" s="12"/>
      <c r="WM23" s="12"/>
      <c r="WN23" s="12"/>
      <c r="WO23" s="12"/>
      <c r="WP23" s="12"/>
      <c r="WQ23" s="12"/>
      <c r="WR23" s="12"/>
      <c r="WS23" s="12"/>
      <c r="WT23" s="12"/>
      <c r="WU23" s="12"/>
      <c r="WV23" s="12"/>
      <c r="WW23" s="12"/>
      <c r="WX23" s="12"/>
      <c r="WY23" s="12"/>
      <c r="WZ23" s="12"/>
      <c r="XA23" s="12"/>
      <c r="XB23" s="12"/>
      <c r="XC23" s="12"/>
      <c r="XD23" s="12"/>
      <c r="XE23" s="12"/>
      <c r="XF23" s="12"/>
      <c r="XG23" s="12"/>
      <c r="XH23" s="12"/>
      <c r="XI23" s="12"/>
      <c r="XJ23" s="12"/>
      <c r="XK23" s="12"/>
      <c r="XL23" s="12"/>
      <c r="XM23" s="12"/>
      <c r="XN23" s="12"/>
      <c r="XO23" s="12"/>
      <c r="XP23" s="12"/>
      <c r="XQ23" s="12"/>
      <c r="XR23" s="12"/>
      <c r="XS23" s="12"/>
      <c r="XT23" s="12"/>
      <c r="XU23" s="12"/>
      <c r="XV23" s="12"/>
      <c r="XW23" s="12"/>
      <c r="XX23" s="12"/>
      <c r="XY23" s="12"/>
      <c r="XZ23" s="12"/>
      <c r="YA23" s="12"/>
      <c r="YB23" s="12"/>
      <c r="YC23" s="12"/>
      <c r="YD23" s="12"/>
      <c r="YE23" s="12"/>
      <c r="YF23" s="12"/>
      <c r="YG23" s="12"/>
      <c r="YH23" s="12"/>
      <c r="YI23" s="12"/>
      <c r="YJ23" s="12"/>
      <c r="YK23" s="12"/>
      <c r="YL23" s="12"/>
      <c r="YM23" s="12"/>
      <c r="YN23" s="12"/>
      <c r="YO23" s="12"/>
      <c r="YP23" s="12"/>
      <c r="YQ23" s="12"/>
      <c r="YR23" s="12"/>
      <c r="YS23" s="12"/>
      <c r="YT23" s="12"/>
      <c r="YU23" s="12"/>
      <c r="YV23" s="12"/>
      <c r="YW23" s="12"/>
      <c r="YX23" s="12"/>
      <c r="YY23" s="12"/>
      <c r="YZ23" s="12"/>
      <c r="ZA23" s="12"/>
      <c r="ZB23" s="12"/>
      <c r="ZC23" s="12"/>
      <c r="ZD23" s="12"/>
      <c r="ZE23" s="12"/>
      <c r="ZF23" s="12"/>
      <c r="ZG23" s="12"/>
      <c r="ZH23" s="12"/>
      <c r="ZI23" s="12"/>
      <c r="ZJ23" s="12"/>
      <c r="ZK23" s="12"/>
      <c r="ZL23" s="12"/>
      <c r="ZM23" s="12"/>
      <c r="ZN23" s="12"/>
      <c r="ZO23" s="12"/>
      <c r="ZP23" s="12"/>
      <c r="ZQ23" s="12"/>
      <c r="ZR23" s="12"/>
      <c r="ZS23" s="12"/>
      <c r="ZT23" s="12"/>
      <c r="ZU23" s="12"/>
      <c r="ZV23" s="12"/>
      <c r="ZW23" s="12"/>
      <c r="ZX23" s="12"/>
      <c r="ZY23" s="12"/>
      <c r="ZZ23" s="12"/>
      <c r="AAA23" s="12"/>
      <c r="AAB23" s="12"/>
      <c r="AAC23" s="12"/>
      <c r="AAD23" s="12"/>
      <c r="AAE23" s="12"/>
      <c r="AAF23" s="12"/>
      <c r="AAG23" s="12"/>
      <c r="AAH23" s="12"/>
      <c r="AAI23" s="12"/>
      <c r="AAJ23" s="12"/>
      <c r="AAK23" s="12"/>
      <c r="AAL23" s="12"/>
      <c r="AAM23" s="12"/>
      <c r="AAN23" s="12"/>
      <c r="AAO23" s="12"/>
      <c r="AAP23" s="12"/>
      <c r="AAQ23" s="12"/>
      <c r="AAR23" s="12"/>
      <c r="AAS23" s="12"/>
      <c r="AAT23" s="12"/>
      <c r="AAU23" s="12"/>
      <c r="AAV23" s="12"/>
      <c r="AAW23" s="12"/>
      <c r="AAX23" s="12"/>
      <c r="AAY23" s="12"/>
      <c r="AAZ23" s="12"/>
      <c r="ABA23" s="12"/>
      <c r="ABB23" s="12"/>
      <c r="ABC23" s="12"/>
      <c r="ABD23" s="12"/>
      <c r="ABE23" s="12"/>
      <c r="ABF23" s="12"/>
      <c r="ABG23" s="12"/>
      <c r="ABH23" s="12"/>
      <c r="ABI23" s="12"/>
      <c r="ABJ23" s="12"/>
      <c r="ABK23" s="12"/>
      <c r="ABL23" s="12"/>
      <c r="ABM23" s="12"/>
      <c r="ABN23" s="12"/>
      <c r="ABO23" s="12"/>
      <c r="ABP23" s="12"/>
      <c r="ABQ23" s="12"/>
      <c r="ABR23" s="12"/>
      <c r="ABS23" s="12"/>
      <c r="ABT23" s="12"/>
      <c r="ABU23" s="12"/>
      <c r="ABV23" s="12"/>
      <c r="ABW23" s="12"/>
      <c r="ABX23" s="12"/>
      <c r="ABY23" s="12"/>
      <c r="ABZ23" s="12"/>
      <c r="ACA23" s="12"/>
      <c r="ACB23" s="12"/>
      <c r="ACC23" s="12"/>
      <c r="ACD23" s="12"/>
      <c r="ACE23" s="12"/>
      <c r="ACF23" s="12"/>
      <c r="ACG23" s="12"/>
      <c r="ACH23" s="12"/>
      <c r="ACI23" s="12"/>
      <c r="ACJ23" s="12"/>
      <c r="ACK23" s="12"/>
      <c r="ACL23" s="12"/>
      <c r="ACM23" s="12"/>
      <c r="ACN23" s="12"/>
      <c r="ACO23" s="12"/>
      <c r="ACP23" s="12"/>
      <c r="ACQ23" s="12"/>
      <c r="ACR23" s="12"/>
      <c r="ACS23" s="12"/>
      <c r="ACT23" s="12"/>
      <c r="ACU23" s="12"/>
      <c r="ACV23" s="12"/>
      <c r="ACW23" s="12"/>
      <c r="ACX23" s="12"/>
      <c r="ACY23" s="12"/>
      <c r="ACZ23" s="12"/>
      <c r="ADA23" s="12"/>
      <c r="ADB23" s="12"/>
      <c r="ADC23" s="12"/>
      <c r="ADD23" s="12"/>
      <c r="ADE23" s="12"/>
      <c r="ADF23" s="12"/>
      <c r="ADG23" s="12"/>
      <c r="ADH23" s="12"/>
      <c r="ADI23" s="12"/>
      <c r="ADJ23" s="12"/>
      <c r="ADK23" s="12"/>
      <c r="ADL23" s="12"/>
      <c r="ADM23" s="12"/>
      <c r="ADN23" s="12"/>
      <c r="ADO23" s="12"/>
      <c r="ADP23" s="12"/>
      <c r="ADQ23" s="12"/>
      <c r="ADR23" s="12"/>
      <c r="ADS23" s="12"/>
      <c r="ADT23" s="12"/>
      <c r="ADU23" s="12"/>
      <c r="ADV23" s="12"/>
      <c r="ADW23" s="12"/>
      <c r="ADX23" s="12"/>
      <c r="ADY23" s="12"/>
      <c r="ADZ23" s="12"/>
      <c r="AEA23" s="12"/>
      <c r="AEB23" s="12"/>
      <c r="AEC23" s="12"/>
      <c r="AED23" s="12"/>
      <c r="AEE23" s="12"/>
      <c r="AEF23" s="12"/>
      <c r="AEG23" s="12"/>
      <c r="AEH23" s="12"/>
      <c r="AEI23" s="12"/>
      <c r="AEJ23" s="12"/>
      <c r="AEK23" s="12"/>
      <c r="AEL23" s="12"/>
      <c r="AEM23" s="12"/>
      <c r="AEN23" s="12"/>
      <c r="AEO23" s="12"/>
      <c r="AEP23" s="12"/>
      <c r="AEQ23" s="12"/>
      <c r="AER23" s="12"/>
      <c r="AES23" s="12"/>
      <c r="AET23" s="12"/>
      <c r="AEU23" s="12"/>
      <c r="AEV23" s="12"/>
      <c r="AEW23" s="12"/>
      <c r="AEX23" s="12"/>
      <c r="AEY23" s="12"/>
      <c r="AEZ23" s="12"/>
      <c r="AFA23" s="12"/>
      <c r="AFB23" s="12"/>
      <c r="AFC23" s="12"/>
      <c r="AFD23" s="12"/>
      <c r="AFE23" s="12"/>
      <c r="AFF23" s="12"/>
      <c r="AFG23" s="12"/>
      <c r="AFH23" s="12"/>
      <c r="AFI23" s="12"/>
      <c r="AFJ23" s="12"/>
      <c r="AFK23" s="12"/>
      <c r="AFL23" s="12"/>
      <c r="AFM23" s="12"/>
      <c r="AFN23" s="12"/>
      <c r="AFO23" s="12"/>
      <c r="AFP23" s="12"/>
      <c r="AFQ23" s="12"/>
      <c r="AFR23" s="12"/>
      <c r="AFS23" s="12"/>
      <c r="AFT23" s="12"/>
      <c r="AFU23" s="12"/>
      <c r="AFV23" s="12"/>
      <c r="AFW23" s="12"/>
      <c r="AFX23" s="12"/>
      <c r="AFY23" s="12"/>
      <c r="AFZ23" s="12"/>
      <c r="AGA23" s="12"/>
      <c r="AGB23" s="12"/>
      <c r="AGC23" s="12"/>
      <c r="AGD23" s="12"/>
      <c r="AGE23" s="12"/>
      <c r="AGF23" s="12"/>
      <c r="AGG23" s="12"/>
      <c r="AGH23" s="12"/>
      <c r="AGI23" s="12"/>
      <c r="AGJ23" s="12"/>
      <c r="AGK23" s="12"/>
      <c r="AGL23" s="12"/>
      <c r="AGM23" s="12"/>
      <c r="AGN23" s="12"/>
      <c r="AGO23" s="12"/>
      <c r="AGP23" s="12"/>
      <c r="AGQ23" s="12"/>
      <c r="AGR23" s="12"/>
      <c r="AGS23" s="12"/>
      <c r="AGT23" s="12"/>
      <c r="AGU23" s="12"/>
      <c r="AGV23" s="12"/>
      <c r="AGW23" s="12"/>
      <c r="AGX23" s="12"/>
      <c r="AGY23" s="12"/>
      <c r="AGZ23" s="12"/>
      <c r="AHA23" s="12"/>
      <c r="AHB23" s="12"/>
      <c r="AHC23" s="12"/>
      <c r="AHD23" s="12"/>
      <c r="AHE23" s="12"/>
      <c r="AHF23" s="12"/>
      <c r="AHG23" s="12"/>
      <c r="AHH23" s="12"/>
      <c r="AHI23" s="12"/>
      <c r="AHJ23" s="12"/>
      <c r="AHK23" s="12"/>
      <c r="AHL23" s="12"/>
      <c r="AHM23" s="12"/>
      <c r="AHN23" s="12"/>
      <c r="AHO23" s="12"/>
      <c r="AHP23" s="12"/>
      <c r="AHQ23" s="12"/>
      <c r="AHR23" s="12"/>
      <c r="AHS23" s="12"/>
      <c r="AHT23" s="12"/>
      <c r="AHU23" s="12"/>
      <c r="AHV23" s="12"/>
      <c r="AHW23" s="12"/>
      <c r="AHX23" s="12"/>
      <c r="AHY23" s="12"/>
      <c r="AHZ23" s="12"/>
      <c r="AIA23" s="12"/>
      <c r="AIB23" s="12"/>
      <c r="AIC23" s="12"/>
      <c r="AID23" s="12"/>
      <c r="AIE23" s="12"/>
      <c r="AIF23" s="12"/>
      <c r="AIG23" s="12"/>
      <c r="AIH23" s="12"/>
      <c r="AII23" s="12"/>
      <c r="AIJ23" s="12"/>
      <c r="AIK23" s="12"/>
      <c r="AIL23" s="12"/>
      <c r="AIM23" s="12"/>
      <c r="AIN23" s="12"/>
      <c r="AIO23" s="12"/>
      <c r="AIP23" s="12"/>
      <c r="AIQ23" s="12"/>
      <c r="AIR23" s="12"/>
      <c r="AIS23" s="12"/>
      <c r="AIT23" s="12"/>
      <c r="AIU23" s="12"/>
      <c r="AIV23" s="12"/>
      <c r="AIW23" s="12"/>
      <c r="AIX23" s="12"/>
      <c r="AIY23" s="12"/>
      <c r="AIZ23" s="12"/>
      <c r="AJA23" s="12"/>
      <c r="AJB23" s="12"/>
      <c r="AJC23" s="12"/>
      <c r="AJD23" s="12"/>
      <c r="AJE23" s="12"/>
      <c r="AJF23" s="12"/>
      <c r="AJG23" s="12"/>
      <c r="AJH23" s="12"/>
      <c r="AJI23" s="12"/>
      <c r="AJJ23" s="12"/>
      <c r="AJK23" s="12"/>
      <c r="AJL23" s="12"/>
      <c r="AJM23" s="12"/>
      <c r="AJN23" s="12"/>
      <c r="AJO23" s="12"/>
      <c r="AJP23" s="12"/>
      <c r="AJQ23" s="12"/>
      <c r="AJR23" s="12"/>
      <c r="AJS23" s="12"/>
      <c r="AJT23" s="12"/>
      <c r="AJU23" s="12"/>
      <c r="AJV23" s="12"/>
      <c r="AJW23" s="12"/>
      <c r="AJX23" s="12"/>
      <c r="AJY23" s="12"/>
      <c r="AJZ23" s="12"/>
      <c r="AKA23" s="12"/>
      <c r="AKB23" s="12"/>
      <c r="AKC23" s="12"/>
      <c r="AKD23" s="12"/>
      <c r="AKE23" s="12"/>
      <c r="AKF23" s="12"/>
      <c r="AKG23" s="12"/>
      <c r="AKH23" s="12"/>
      <c r="AKI23" s="12"/>
      <c r="AKJ23" s="12"/>
      <c r="AKK23" s="12"/>
      <c r="AKL23" s="12"/>
      <c r="AKM23" s="12"/>
      <c r="AKN23" s="12"/>
      <c r="AKO23" s="12"/>
      <c r="AKP23" s="12"/>
      <c r="AKQ23" s="12"/>
      <c r="AKR23" s="12"/>
      <c r="AKS23" s="12"/>
      <c r="AKT23" s="12"/>
      <c r="AKU23" s="12"/>
      <c r="AKV23" s="12"/>
      <c r="AKW23" s="12"/>
      <c r="AKX23" s="12"/>
      <c r="AKY23" s="12"/>
      <c r="AKZ23" s="12"/>
      <c r="ALA23" s="12"/>
      <c r="ALB23" s="12"/>
      <c r="ALC23" s="12"/>
      <c r="ALD23" s="12"/>
      <c r="ALE23" s="12"/>
      <c r="ALF23" s="12"/>
      <c r="ALG23" s="12"/>
      <c r="ALH23" s="12"/>
      <c r="ALI23" s="12"/>
      <c r="ALJ23" s="12"/>
      <c r="ALK23" s="12"/>
      <c r="ALL23" s="12"/>
      <c r="ALM23" s="12"/>
      <c r="ALN23" s="12"/>
      <c r="ALO23" s="12"/>
      <c r="ALP23" s="12"/>
      <c r="ALQ23" s="12"/>
      <c r="ALR23" s="12"/>
      <c r="ALS23" s="12"/>
      <c r="ALT23" s="12"/>
      <c r="ALU23" s="12"/>
      <c r="ALV23" s="12"/>
      <c r="ALW23" s="12"/>
      <c r="ALX23" s="12"/>
      <c r="ALY23" s="12"/>
      <c r="ALZ23" s="12"/>
      <c r="AMA23" s="12"/>
      <c r="AMB23" s="12"/>
      <c r="AMC23" s="12"/>
      <c r="AMD23" s="12"/>
      <c r="AME23" s="12"/>
      <c r="AMF23" s="12"/>
      <c r="AMG23" s="12"/>
      <c r="AMH23" s="12"/>
      <c r="AMI23" s="12"/>
      <c r="AMJ23" s="12"/>
      <c r="AMK23" s="12"/>
      <c r="AML23" s="12"/>
      <c r="AMM23" s="12"/>
      <c r="AMN23" s="12"/>
      <c r="AMO23" s="12"/>
      <c r="AMP23" s="12"/>
      <c r="AMQ23" s="12"/>
      <c r="AMR23" s="12"/>
      <c r="AMS23" s="12"/>
      <c r="AMT23" s="12"/>
      <c r="AMU23" s="12"/>
      <c r="AMV23" s="12"/>
      <c r="AMW23" s="12"/>
      <c r="AMX23" s="12"/>
      <c r="AMY23" s="12"/>
      <c r="AMZ23" s="12"/>
      <c r="ANA23" s="12"/>
      <c r="ANB23" s="12"/>
      <c r="ANC23" s="12"/>
      <c r="AND23" s="12"/>
      <c r="ANE23" s="12"/>
      <c r="ANF23" s="12"/>
      <c r="ANG23" s="12"/>
      <c r="ANH23" s="12"/>
      <c r="ANI23" s="12"/>
      <c r="ANJ23" s="12"/>
      <c r="ANK23" s="12"/>
      <c r="ANL23" s="12"/>
      <c r="ANM23" s="12"/>
      <c r="ANN23" s="12"/>
      <c r="ANO23" s="12"/>
      <c r="ANP23" s="12"/>
      <c r="ANQ23" s="12"/>
      <c r="ANR23" s="12"/>
      <c r="ANS23" s="12"/>
      <c r="ANT23" s="12"/>
      <c r="ANU23" s="12"/>
      <c r="ANV23" s="12"/>
      <c r="ANW23" s="12"/>
      <c r="ANX23" s="12"/>
      <c r="ANY23" s="12"/>
      <c r="ANZ23" s="12"/>
      <c r="AOA23" s="12"/>
      <c r="AOB23" s="12"/>
      <c r="AOC23" s="12"/>
      <c r="AOD23" s="12"/>
      <c r="AOE23" s="12"/>
      <c r="AOF23" s="12"/>
      <c r="AOG23" s="12"/>
      <c r="AOH23" s="12"/>
      <c r="AOI23" s="12"/>
      <c r="AOJ23" s="12"/>
      <c r="AOK23" s="12"/>
      <c r="AOL23" s="12"/>
      <c r="AOM23" s="12"/>
      <c r="AON23" s="12"/>
      <c r="AOO23" s="12"/>
      <c r="AOP23" s="12"/>
      <c r="AOQ23" s="12"/>
      <c r="AOR23" s="12"/>
      <c r="AOS23" s="12"/>
      <c r="AOT23" s="12"/>
      <c r="AOU23" s="12"/>
      <c r="AOV23" s="12"/>
      <c r="AOW23" s="12"/>
      <c r="AOX23" s="12"/>
      <c r="AOY23" s="12"/>
      <c r="AOZ23" s="12"/>
      <c r="APA23" s="12"/>
      <c r="APB23" s="12"/>
      <c r="APC23" s="12"/>
      <c r="APD23" s="12"/>
      <c r="APE23" s="12"/>
      <c r="APF23" s="12"/>
      <c r="APG23" s="12"/>
      <c r="APH23" s="12"/>
      <c r="API23" s="12"/>
      <c r="APJ23" s="12"/>
      <c r="APK23" s="12"/>
      <c r="APL23" s="12"/>
      <c r="APM23" s="12"/>
      <c r="APN23" s="12"/>
      <c r="APO23" s="12"/>
      <c r="APP23" s="12"/>
      <c r="APQ23" s="12"/>
      <c r="APR23" s="12"/>
      <c r="APS23" s="12"/>
      <c r="APT23" s="12"/>
      <c r="APU23" s="12"/>
      <c r="APV23" s="12"/>
      <c r="APW23" s="12"/>
      <c r="APX23" s="12"/>
      <c r="APY23" s="12"/>
      <c r="APZ23" s="12"/>
      <c r="AQA23" s="12"/>
      <c r="AQB23" s="12"/>
      <c r="AQC23" s="12"/>
      <c r="AQD23" s="12"/>
      <c r="AQE23" s="12"/>
      <c r="AQF23" s="12"/>
      <c r="AQG23" s="12"/>
      <c r="AQH23" s="12"/>
      <c r="AQI23" s="12"/>
      <c r="AQJ23" s="12"/>
      <c r="AQK23" s="12"/>
      <c r="AQL23" s="12"/>
      <c r="AQM23" s="12"/>
      <c r="AQN23" s="12"/>
      <c r="AQO23" s="12"/>
      <c r="AQP23" s="12"/>
      <c r="AQQ23" s="12"/>
      <c r="AQR23" s="12"/>
      <c r="AQS23" s="12"/>
      <c r="AQT23" s="12"/>
      <c r="AQU23" s="12"/>
      <c r="AQV23" s="12"/>
      <c r="AQW23" s="12"/>
      <c r="AQX23" s="12"/>
      <c r="AQY23" s="12"/>
      <c r="AQZ23" s="12"/>
      <c r="ARA23" s="12"/>
      <c r="ARB23" s="12"/>
      <c r="ARC23" s="12"/>
      <c r="ARD23" s="12"/>
      <c r="ARE23" s="12"/>
      <c r="ARF23" s="12"/>
      <c r="ARG23" s="12"/>
      <c r="ARH23" s="12"/>
      <c r="ARI23" s="12"/>
      <c r="ARJ23" s="12"/>
      <c r="ARK23" s="12"/>
      <c r="ARL23" s="12"/>
      <c r="ARM23" s="12"/>
      <c r="ARN23" s="12"/>
      <c r="ARO23" s="12"/>
      <c r="ARP23" s="12"/>
      <c r="ARQ23" s="12"/>
      <c r="ARR23" s="12"/>
      <c r="ARS23" s="12"/>
      <c r="ART23" s="12"/>
      <c r="ARU23" s="12"/>
      <c r="ARV23" s="12"/>
      <c r="ARW23" s="12"/>
      <c r="ARX23" s="12"/>
      <c r="ARY23" s="12"/>
      <c r="ARZ23" s="12"/>
      <c r="ASA23" s="12"/>
      <c r="ASB23" s="12"/>
      <c r="ASC23" s="12"/>
      <c r="ASD23" s="12"/>
      <c r="ASE23" s="12"/>
      <c r="ASF23" s="12"/>
      <c r="ASG23" s="12"/>
      <c r="ASH23" s="12"/>
      <c r="ASI23" s="12"/>
      <c r="ASJ23" s="12"/>
      <c r="ASK23" s="12"/>
      <c r="ASL23" s="12"/>
      <c r="ASM23" s="12"/>
      <c r="ASN23" s="12"/>
      <c r="ASO23" s="12"/>
      <c r="ASP23" s="12"/>
      <c r="ASQ23" s="12"/>
      <c r="ASR23" s="12"/>
      <c r="ASS23" s="12"/>
      <c r="AST23" s="12"/>
      <c r="ASU23" s="12"/>
      <c r="ASV23" s="12"/>
      <c r="ASW23" s="12"/>
      <c r="ASX23" s="12"/>
      <c r="ASY23" s="12"/>
      <c r="ASZ23" s="12"/>
      <c r="ATA23" s="12"/>
      <c r="ATB23" s="12"/>
      <c r="ATC23" s="12"/>
      <c r="ATD23" s="12"/>
      <c r="ATE23" s="12"/>
      <c r="ATF23" s="12"/>
      <c r="ATG23" s="12"/>
      <c r="ATH23" s="12"/>
      <c r="ATI23" s="12"/>
      <c r="ATJ23" s="12"/>
      <c r="ATK23" s="12"/>
      <c r="ATL23" s="12"/>
      <c r="ATM23" s="12"/>
      <c r="ATN23" s="12"/>
      <c r="ATO23" s="12"/>
      <c r="ATP23" s="12"/>
      <c r="ATQ23" s="12"/>
      <c r="ATR23" s="12"/>
      <c r="ATS23" s="12"/>
      <c r="ATT23" s="12"/>
      <c r="ATU23" s="12"/>
      <c r="ATV23" s="12"/>
      <c r="ATW23" s="12"/>
      <c r="ATX23" s="12"/>
      <c r="ATY23" s="12"/>
      <c r="ATZ23" s="12"/>
      <c r="AUA23" s="12"/>
      <c r="AUB23" s="12"/>
      <c r="AUC23" s="12"/>
      <c r="AUD23" s="12"/>
      <c r="AUE23" s="12"/>
      <c r="AUF23" s="12"/>
      <c r="AUG23" s="12"/>
      <c r="AUH23" s="12"/>
      <c r="AUI23" s="12"/>
      <c r="AUJ23" s="12"/>
      <c r="AUK23" s="12"/>
      <c r="AUL23" s="12"/>
      <c r="AUM23" s="12"/>
      <c r="AUN23" s="12"/>
      <c r="AUO23" s="12"/>
      <c r="AUP23" s="12"/>
      <c r="AUQ23" s="12"/>
      <c r="AUR23" s="12"/>
      <c r="AUS23" s="12"/>
      <c r="AUT23" s="12"/>
      <c r="AUU23" s="12"/>
      <c r="AUV23" s="12"/>
      <c r="AUW23" s="12"/>
      <c r="AUX23" s="12"/>
      <c r="AUY23" s="12"/>
      <c r="AUZ23" s="12"/>
      <c r="AVA23" s="12"/>
      <c r="AVB23" s="12"/>
      <c r="AVC23" s="12"/>
      <c r="AVD23" s="12"/>
      <c r="AVE23" s="12"/>
      <c r="AVF23" s="12"/>
      <c r="AVG23" s="12"/>
      <c r="AVH23" s="12"/>
      <c r="AVI23" s="12"/>
      <c r="AVJ23" s="12"/>
      <c r="AVK23" s="12"/>
      <c r="AVL23" s="12"/>
      <c r="AVM23" s="12"/>
      <c r="AVN23" s="12"/>
      <c r="AVO23" s="12"/>
      <c r="AVP23" s="12"/>
      <c r="AVQ23" s="12"/>
      <c r="AVR23" s="12"/>
      <c r="AVS23" s="12"/>
      <c r="AVT23" s="12"/>
      <c r="AVU23" s="12"/>
      <c r="AVV23" s="12"/>
      <c r="AVW23" s="12"/>
      <c r="AVX23" s="12"/>
      <c r="AVY23" s="12"/>
      <c r="AVZ23" s="12"/>
      <c r="AWA23" s="12"/>
      <c r="AWB23" s="12"/>
      <c r="AWC23" s="12"/>
      <c r="AWD23" s="12"/>
      <c r="AWE23" s="12"/>
      <c r="AWF23" s="12"/>
      <c r="AWG23" s="12"/>
      <c r="AWH23" s="12"/>
      <c r="AWI23" s="12"/>
      <c r="AWJ23" s="12"/>
      <c r="AWK23" s="12"/>
      <c r="AWL23" s="12"/>
      <c r="AWM23" s="12"/>
      <c r="AWN23" s="12"/>
      <c r="AWO23" s="12"/>
      <c r="AWP23" s="12"/>
      <c r="AWQ23" s="12"/>
      <c r="AWR23" s="12"/>
      <c r="AWS23" s="12"/>
      <c r="AWT23" s="12"/>
      <c r="AWU23" s="12"/>
      <c r="AWV23" s="12"/>
      <c r="AWW23" s="12"/>
      <c r="AWX23" s="12"/>
      <c r="AWY23" s="12"/>
      <c r="AWZ23" s="12"/>
      <c r="AXA23" s="12"/>
      <c r="AXB23" s="12"/>
      <c r="AXC23" s="12"/>
      <c r="AXD23" s="12"/>
      <c r="AXE23" s="12"/>
      <c r="AXF23" s="12"/>
      <c r="AXG23" s="12"/>
      <c r="AXH23" s="12"/>
      <c r="AXI23" s="12"/>
      <c r="AXJ23" s="12"/>
      <c r="AXK23" s="12"/>
      <c r="AXL23" s="12"/>
      <c r="AXM23" s="12"/>
      <c r="AXN23" s="12"/>
      <c r="AXO23" s="12"/>
      <c r="AXP23" s="12"/>
      <c r="AXQ23" s="12"/>
      <c r="AXR23" s="12"/>
      <c r="AXS23" s="12"/>
      <c r="AXT23" s="12"/>
      <c r="AXU23" s="12"/>
      <c r="AXV23" s="12"/>
      <c r="AXW23" s="12"/>
      <c r="AXX23" s="12"/>
      <c r="AXY23" s="12"/>
      <c r="AXZ23" s="12"/>
      <c r="AYA23" s="12"/>
      <c r="AYB23" s="12"/>
      <c r="AYC23" s="12"/>
      <c r="AYD23" s="12"/>
      <c r="AYE23" s="12"/>
      <c r="AYF23" s="12"/>
      <c r="AYG23" s="12"/>
      <c r="AYH23" s="12"/>
      <c r="AYI23" s="12"/>
      <c r="AYJ23" s="12"/>
      <c r="AYK23" s="12"/>
      <c r="AYL23" s="12"/>
      <c r="AYM23" s="12"/>
      <c r="AYN23" s="12"/>
      <c r="AYO23" s="12"/>
      <c r="AYP23" s="12"/>
      <c r="AYQ23" s="12"/>
      <c r="AYR23" s="12"/>
      <c r="AYS23" s="12"/>
      <c r="AYT23" s="12"/>
      <c r="AYU23" s="12"/>
      <c r="AYV23" s="12"/>
      <c r="AYW23" s="12"/>
      <c r="AYX23" s="12"/>
      <c r="AYY23" s="12"/>
      <c r="AYZ23" s="12"/>
      <c r="AZA23" s="12"/>
      <c r="AZB23" s="12"/>
      <c r="AZC23" s="12"/>
      <c r="AZD23" s="12"/>
      <c r="AZE23" s="12"/>
      <c r="AZF23" s="12"/>
      <c r="AZG23" s="12"/>
      <c r="AZH23" s="12"/>
      <c r="AZI23" s="12"/>
      <c r="AZJ23" s="12"/>
      <c r="AZK23" s="12"/>
      <c r="AZL23" s="12"/>
      <c r="AZM23" s="12"/>
      <c r="AZN23" s="12"/>
      <c r="AZO23" s="12"/>
      <c r="AZP23" s="12"/>
      <c r="AZQ23" s="12"/>
      <c r="AZR23" s="12"/>
      <c r="AZS23" s="12"/>
      <c r="AZT23" s="12"/>
      <c r="AZU23" s="12"/>
      <c r="AZV23" s="12"/>
      <c r="AZW23" s="12"/>
      <c r="AZX23" s="12"/>
      <c r="AZY23" s="12"/>
      <c r="AZZ23" s="12"/>
      <c r="BAA23" s="12"/>
      <c r="BAB23" s="12"/>
      <c r="BAC23" s="12"/>
      <c r="BAD23" s="12"/>
      <c r="BAE23" s="12"/>
      <c r="BAF23" s="12"/>
      <c r="BAG23" s="12"/>
      <c r="BAH23" s="12"/>
      <c r="BAI23" s="12"/>
      <c r="BAJ23" s="12"/>
      <c r="BAK23" s="12"/>
      <c r="BAL23" s="12"/>
      <c r="BAM23" s="12"/>
      <c r="BAN23" s="12"/>
      <c r="BAO23" s="12"/>
      <c r="BAP23" s="12"/>
      <c r="BAQ23" s="12"/>
      <c r="BAR23" s="12"/>
      <c r="BAS23" s="12"/>
      <c r="BAT23" s="12"/>
      <c r="BAU23" s="12"/>
      <c r="BAV23" s="12"/>
      <c r="BAW23" s="12"/>
      <c r="BAX23" s="12"/>
      <c r="BAY23" s="12"/>
      <c r="BAZ23" s="12"/>
      <c r="BBA23" s="12"/>
      <c r="BBB23" s="12"/>
      <c r="BBC23" s="12"/>
      <c r="BBD23" s="12"/>
      <c r="BBE23" s="12"/>
      <c r="BBF23" s="12"/>
      <c r="BBG23" s="12"/>
      <c r="BBH23" s="12"/>
      <c r="BBI23" s="12"/>
      <c r="BBJ23" s="12"/>
      <c r="BBK23" s="12"/>
      <c r="BBL23" s="12"/>
      <c r="BBM23" s="12"/>
      <c r="BBN23" s="12"/>
      <c r="BBO23" s="12"/>
      <c r="BBP23" s="12"/>
      <c r="BBQ23" s="12"/>
      <c r="BBR23" s="12"/>
      <c r="BBS23" s="12"/>
      <c r="BBT23" s="12"/>
      <c r="BBU23" s="12"/>
      <c r="BBV23" s="12"/>
      <c r="BBW23" s="12"/>
      <c r="BBX23" s="12"/>
      <c r="BBY23" s="12"/>
      <c r="BBZ23" s="12"/>
      <c r="BCA23" s="12"/>
      <c r="BCB23" s="12"/>
      <c r="BCC23" s="12"/>
      <c r="BCD23" s="12"/>
      <c r="BCE23" s="12"/>
      <c r="BCF23" s="12"/>
      <c r="BCG23" s="12"/>
      <c r="BCH23" s="12"/>
      <c r="BCI23" s="12"/>
      <c r="BCJ23" s="12"/>
      <c r="BCK23" s="12"/>
      <c r="BCL23" s="12"/>
      <c r="BCM23" s="12"/>
      <c r="BCN23" s="12"/>
      <c r="BCO23" s="12"/>
      <c r="BCP23" s="12"/>
      <c r="BCQ23" s="12"/>
      <c r="BCR23" s="12"/>
      <c r="BCS23" s="12"/>
      <c r="BCT23" s="12"/>
      <c r="BCU23" s="12"/>
      <c r="BCV23" s="12"/>
      <c r="BCW23" s="12"/>
      <c r="BCX23" s="12"/>
      <c r="BCY23" s="12"/>
      <c r="BCZ23" s="12"/>
      <c r="BDA23" s="12"/>
      <c r="BDB23" s="12"/>
      <c r="BDC23" s="12"/>
      <c r="BDD23" s="12"/>
      <c r="BDE23" s="12"/>
      <c r="BDF23" s="12"/>
      <c r="BDG23" s="12"/>
      <c r="BDH23" s="12"/>
      <c r="BDI23" s="12"/>
      <c r="BDJ23" s="12"/>
      <c r="BDK23" s="12"/>
      <c r="BDL23" s="12"/>
      <c r="BDM23" s="12"/>
      <c r="BDN23" s="12"/>
      <c r="BDO23" s="12"/>
      <c r="BDP23" s="12"/>
      <c r="BDQ23" s="12"/>
      <c r="BDR23" s="12"/>
      <c r="BDS23" s="12"/>
      <c r="BDT23" s="12"/>
      <c r="BDU23" s="12"/>
      <c r="BDV23" s="12"/>
      <c r="BDW23" s="12"/>
      <c r="BDX23" s="12"/>
      <c r="BDY23" s="12"/>
      <c r="BDZ23" s="12"/>
      <c r="BEA23" s="12"/>
      <c r="BEB23" s="12"/>
      <c r="BEC23" s="12"/>
      <c r="BED23" s="12"/>
      <c r="BEE23" s="12"/>
      <c r="BEF23" s="12"/>
      <c r="BEG23" s="12"/>
      <c r="BEH23" s="12"/>
      <c r="BEI23" s="12"/>
      <c r="BEJ23" s="12"/>
      <c r="BEK23" s="12"/>
      <c r="BEL23" s="12"/>
      <c r="BEM23" s="12"/>
      <c r="BEN23" s="12"/>
      <c r="BEO23" s="12"/>
      <c r="BEP23" s="12"/>
      <c r="BEQ23" s="12"/>
      <c r="BER23" s="12"/>
      <c r="BES23" s="12"/>
      <c r="BET23" s="12"/>
      <c r="BEU23" s="12"/>
      <c r="BEV23" s="12"/>
      <c r="BEW23" s="12"/>
      <c r="BEX23" s="12"/>
      <c r="BEY23" s="12"/>
      <c r="BEZ23" s="12"/>
      <c r="BFA23" s="12"/>
      <c r="BFB23" s="12"/>
      <c r="BFC23" s="12"/>
      <c r="BFD23" s="12"/>
      <c r="BFE23" s="12"/>
      <c r="BFF23" s="12"/>
      <c r="BFG23" s="12"/>
      <c r="BFH23" s="12"/>
      <c r="BFI23" s="12"/>
      <c r="BFJ23" s="12"/>
      <c r="BFK23" s="12"/>
      <c r="BFL23" s="12"/>
      <c r="BFM23" s="12"/>
      <c r="BFN23" s="12"/>
      <c r="BFO23" s="12"/>
      <c r="BFP23" s="12"/>
      <c r="BFQ23" s="12"/>
      <c r="BFR23" s="12"/>
      <c r="BFS23" s="12"/>
      <c r="BFT23" s="12"/>
      <c r="BFU23" s="12"/>
      <c r="BFV23" s="12"/>
      <c r="BFW23" s="12"/>
      <c r="BFX23" s="12"/>
      <c r="BFY23" s="12"/>
      <c r="BFZ23" s="12"/>
      <c r="BGA23" s="12"/>
      <c r="BGB23" s="12"/>
      <c r="BGC23" s="12"/>
      <c r="BGD23" s="12"/>
      <c r="BGE23" s="12"/>
      <c r="BGF23" s="12"/>
      <c r="BGG23" s="12"/>
      <c r="BGH23" s="12"/>
      <c r="BGI23" s="12"/>
      <c r="BGJ23" s="12"/>
      <c r="BGK23" s="12"/>
      <c r="BGL23" s="12"/>
      <c r="BGM23" s="12"/>
      <c r="BGN23" s="12"/>
      <c r="BGO23" s="12"/>
      <c r="BGP23" s="12"/>
      <c r="BGQ23" s="12"/>
      <c r="BGR23" s="12"/>
      <c r="BGS23" s="12"/>
      <c r="BGT23" s="12"/>
      <c r="BGU23" s="12"/>
      <c r="BGV23" s="12"/>
      <c r="BGW23" s="12"/>
      <c r="BGX23" s="12"/>
      <c r="BGY23" s="12"/>
      <c r="BGZ23" s="12"/>
      <c r="BHA23" s="12"/>
      <c r="BHB23" s="12"/>
      <c r="BHC23" s="12"/>
      <c r="BHD23" s="12"/>
      <c r="BHE23" s="12"/>
      <c r="BHF23" s="12"/>
      <c r="BHG23" s="12"/>
      <c r="BHH23" s="12"/>
      <c r="BHI23" s="12"/>
      <c r="BHJ23" s="12"/>
      <c r="BHK23" s="12"/>
      <c r="BHL23" s="12"/>
      <c r="BHM23" s="12"/>
      <c r="BHN23" s="12"/>
      <c r="BHO23" s="12"/>
      <c r="BHP23" s="12"/>
      <c r="BHQ23" s="12"/>
      <c r="BHR23" s="12"/>
      <c r="BHS23" s="12"/>
      <c r="BHT23" s="12"/>
      <c r="BHU23" s="12"/>
      <c r="BHV23" s="12"/>
      <c r="BHW23" s="12"/>
      <c r="BHX23" s="12"/>
      <c r="BHY23" s="12"/>
      <c r="BHZ23" s="12"/>
      <c r="BIA23" s="12"/>
      <c r="BIB23" s="12"/>
      <c r="BIC23" s="12"/>
      <c r="BID23" s="12"/>
      <c r="BIE23" s="12"/>
      <c r="BIF23" s="12"/>
      <c r="BIG23" s="12"/>
      <c r="BIH23" s="12"/>
      <c r="BII23" s="12"/>
      <c r="BIJ23" s="12"/>
      <c r="BIK23" s="12"/>
      <c r="BIL23" s="12"/>
      <c r="BIM23" s="12"/>
      <c r="BIN23" s="12"/>
      <c r="BIO23" s="12"/>
      <c r="BIP23" s="12"/>
      <c r="BIQ23" s="12"/>
      <c r="BIR23" s="12"/>
      <c r="BIS23" s="12"/>
      <c r="BIT23" s="12"/>
      <c r="BIU23" s="12"/>
      <c r="BIV23" s="12"/>
      <c r="BIW23" s="12"/>
      <c r="BIX23" s="12"/>
      <c r="BIY23" s="12"/>
      <c r="BIZ23" s="12"/>
      <c r="BJA23" s="12"/>
      <c r="BJB23" s="12"/>
      <c r="BJC23" s="12"/>
      <c r="BJD23" s="12"/>
      <c r="BJE23" s="12"/>
      <c r="BJF23" s="12"/>
      <c r="BJG23" s="12"/>
      <c r="BJH23" s="12"/>
      <c r="BJI23" s="12"/>
      <c r="BJJ23" s="12"/>
      <c r="BJK23" s="12"/>
      <c r="BJL23" s="12"/>
      <c r="BJM23" s="12"/>
      <c r="BJN23" s="12"/>
      <c r="BJO23" s="12"/>
      <c r="BJP23" s="12"/>
      <c r="BJQ23" s="12"/>
      <c r="BJR23" s="12"/>
      <c r="BJS23" s="12"/>
      <c r="BJT23" s="12"/>
      <c r="BJU23" s="12"/>
      <c r="BJV23" s="12"/>
      <c r="BJW23" s="12"/>
      <c r="BJX23" s="12"/>
      <c r="BJY23" s="12"/>
      <c r="BJZ23" s="12"/>
      <c r="BKA23" s="12"/>
      <c r="BKB23" s="12"/>
      <c r="BKC23" s="12"/>
      <c r="BKD23" s="12"/>
      <c r="BKE23" s="12"/>
      <c r="BKF23" s="12"/>
      <c r="BKG23" s="12"/>
      <c r="BKH23" s="12"/>
      <c r="BKI23" s="12"/>
      <c r="BKJ23" s="12"/>
      <c r="BKK23" s="12"/>
      <c r="BKL23" s="12"/>
      <c r="BKM23" s="12"/>
      <c r="BKN23" s="12"/>
      <c r="BKO23" s="12"/>
      <c r="BKP23" s="12"/>
      <c r="BKQ23" s="12"/>
      <c r="BKR23" s="12"/>
      <c r="BKS23" s="12"/>
      <c r="BKT23" s="12"/>
      <c r="BKU23" s="12"/>
      <c r="BKV23" s="12"/>
      <c r="BKW23" s="12"/>
      <c r="BKX23" s="12"/>
      <c r="BKY23" s="12"/>
    </row>
    <row r="24" spans="1:1663" s="3" customFormat="1">
      <c r="A24" s="143"/>
      <c r="B24" s="2" t="s">
        <v>38</v>
      </c>
      <c r="C24" s="6">
        <v>4309</v>
      </c>
      <c r="D24" s="6">
        <v>4151</v>
      </c>
      <c r="E24" s="6">
        <v>4311</v>
      </c>
      <c r="F24" s="6">
        <v>4365</v>
      </c>
      <c r="G24" s="6">
        <v>4178</v>
      </c>
      <c r="H24" s="6">
        <v>4581</v>
      </c>
      <c r="I24" s="6">
        <v>4529</v>
      </c>
      <c r="J24" s="6">
        <v>4451</v>
      </c>
      <c r="K24" s="6">
        <v>2998</v>
      </c>
      <c r="L24" s="6">
        <v>2637</v>
      </c>
      <c r="M24" s="6">
        <v>2833</v>
      </c>
      <c r="N24" s="6">
        <v>2853</v>
      </c>
      <c r="O24" s="6">
        <v>3381</v>
      </c>
      <c r="P24" s="6">
        <v>2789</v>
      </c>
      <c r="Q24" s="6">
        <v>1803</v>
      </c>
      <c r="R24" s="6">
        <v>2994</v>
      </c>
      <c r="S24" s="6">
        <v>3180</v>
      </c>
      <c r="T24" s="6">
        <v>3997</v>
      </c>
      <c r="U24" s="6">
        <v>3493</v>
      </c>
      <c r="V24" s="6">
        <v>3582</v>
      </c>
      <c r="W24" s="6">
        <v>3553</v>
      </c>
      <c r="X24" s="6">
        <v>3445</v>
      </c>
      <c r="Y24" s="6">
        <v>6784</v>
      </c>
      <c r="Z24" s="6">
        <v>4671</v>
      </c>
      <c r="AA24" s="6">
        <v>5247</v>
      </c>
      <c r="AB24" s="6">
        <v>5432</v>
      </c>
      <c r="AC24" s="6">
        <v>6501</v>
      </c>
      <c r="AD24" s="6">
        <v>6481</v>
      </c>
      <c r="AE24" s="6">
        <v>5185</v>
      </c>
      <c r="AF24" s="6">
        <v>5273</v>
      </c>
      <c r="AG24" s="6">
        <v>5123</v>
      </c>
      <c r="AH24" s="6">
        <v>6236</v>
      </c>
      <c r="AI24" s="6">
        <v>7480</v>
      </c>
      <c r="AJ24" s="6">
        <v>5077</v>
      </c>
      <c r="AK24" s="6">
        <v>5820</v>
      </c>
      <c r="AL24" s="10">
        <v>5161</v>
      </c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  <c r="CG24" s="12"/>
      <c r="CH24" s="12"/>
      <c r="CI24" s="12"/>
      <c r="CJ24" s="12"/>
      <c r="CK24" s="12"/>
      <c r="CL24" s="12"/>
      <c r="CM24" s="12"/>
      <c r="CN24" s="12"/>
      <c r="CO24" s="12"/>
      <c r="CP24" s="12"/>
      <c r="CQ24" s="12"/>
      <c r="CR24" s="12"/>
      <c r="CS24" s="12"/>
      <c r="CT24" s="12"/>
      <c r="CU24" s="12"/>
      <c r="CV24" s="12"/>
      <c r="CW24" s="12"/>
      <c r="CX24" s="12"/>
      <c r="CY24" s="12"/>
      <c r="CZ24" s="12"/>
      <c r="DA24" s="12"/>
      <c r="DB24" s="12"/>
      <c r="DC24" s="12"/>
      <c r="DD24" s="12"/>
      <c r="DE24" s="12"/>
      <c r="DF24" s="12"/>
      <c r="DG24" s="12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B24" s="12"/>
      <c r="EC24" s="12"/>
      <c r="ED24" s="12"/>
      <c r="EE24" s="12"/>
      <c r="EF24" s="12"/>
      <c r="EG24" s="12"/>
      <c r="EH24" s="12"/>
      <c r="EI24" s="12"/>
      <c r="EJ24" s="12"/>
      <c r="EK24" s="12"/>
      <c r="EL24" s="12"/>
      <c r="EM24" s="12"/>
      <c r="EN24" s="12"/>
      <c r="EO24" s="12"/>
      <c r="EP24" s="12"/>
      <c r="EQ24" s="12"/>
      <c r="ER24" s="12"/>
      <c r="ES24" s="12"/>
      <c r="ET24" s="12"/>
      <c r="EU24" s="12"/>
      <c r="EV24" s="12"/>
      <c r="EW24" s="12"/>
      <c r="EX24" s="12"/>
      <c r="EY24" s="12"/>
      <c r="EZ24" s="12"/>
      <c r="FA24" s="12"/>
      <c r="FB24" s="12"/>
      <c r="FC24" s="12"/>
      <c r="FD24" s="12"/>
      <c r="FE24" s="12"/>
      <c r="FF24" s="12"/>
      <c r="FG24" s="12"/>
      <c r="FH24" s="12"/>
      <c r="FI24" s="12"/>
      <c r="FJ24" s="12"/>
      <c r="FK24" s="12"/>
      <c r="FL24" s="12"/>
      <c r="FM24" s="12"/>
      <c r="FN24" s="12"/>
      <c r="FO24" s="12"/>
      <c r="FP24" s="12"/>
      <c r="FQ24" s="12"/>
      <c r="FR24" s="12"/>
      <c r="FS24" s="12"/>
      <c r="FT24" s="12"/>
      <c r="FU24" s="12"/>
      <c r="FV24" s="12"/>
      <c r="FW24" s="12"/>
      <c r="FX24" s="12"/>
      <c r="FY24" s="12"/>
      <c r="FZ24" s="12"/>
      <c r="GA24" s="12"/>
      <c r="GB24" s="12"/>
      <c r="GC24" s="12"/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  <c r="IU24" s="12"/>
      <c r="IV24" s="12"/>
      <c r="IW24" s="12"/>
      <c r="IX24" s="12"/>
      <c r="IY24" s="12"/>
      <c r="IZ24" s="12"/>
      <c r="JA24" s="12"/>
      <c r="JB24" s="12"/>
      <c r="JC24" s="12"/>
      <c r="JD24" s="12"/>
      <c r="JE24" s="12"/>
      <c r="JF24" s="12"/>
      <c r="JG24" s="12"/>
      <c r="JH24" s="12"/>
      <c r="JI24" s="12"/>
      <c r="JJ24" s="12"/>
      <c r="JK24" s="12"/>
      <c r="JL24" s="12"/>
      <c r="JM24" s="12"/>
      <c r="JN24" s="12"/>
      <c r="JO24" s="12"/>
      <c r="JP24" s="12"/>
      <c r="JQ24" s="12"/>
      <c r="JR24" s="12"/>
      <c r="JS24" s="12"/>
      <c r="JT24" s="12"/>
      <c r="JU24" s="12"/>
      <c r="JV24" s="12"/>
      <c r="JW24" s="12"/>
      <c r="JX24" s="12"/>
      <c r="JY24" s="12"/>
      <c r="JZ24" s="12"/>
      <c r="KA24" s="12"/>
      <c r="KB24" s="12"/>
      <c r="KC24" s="12"/>
      <c r="KD24" s="12"/>
      <c r="KE24" s="12"/>
      <c r="KF24" s="12"/>
      <c r="KG24" s="12"/>
      <c r="KH24" s="12"/>
      <c r="KI24" s="12"/>
      <c r="KJ24" s="12"/>
      <c r="KK24" s="12"/>
      <c r="KL24" s="12"/>
      <c r="KM24" s="12"/>
      <c r="KN24" s="12"/>
      <c r="KO24" s="12"/>
      <c r="KP24" s="12"/>
      <c r="KQ24" s="12"/>
      <c r="KR24" s="12"/>
      <c r="KS24" s="12"/>
      <c r="KT24" s="12"/>
      <c r="KU24" s="12"/>
      <c r="KV24" s="12"/>
      <c r="KW24" s="12"/>
      <c r="KX24" s="12"/>
      <c r="KY24" s="12"/>
      <c r="KZ24" s="12"/>
      <c r="LA24" s="12"/>
      <c r="LB24" s="12"/>
      <c r="LC24" s="12"/>
      <c r="LD24" s="12"/>
      <c r="LE24" s="12"/>
      <c r="LF24" s="12"/>
      <c r="LG24" s="12"/>
      <c r="LH24" s="12"/>
      <c r="LI24" s="12"/>
      <c r="LJ24" s="12"/>
      <c r="LK24" s="12"/>
      <c r="LL24" s="12"/>
      <c r="LM24" s="12"/>
      <c r="LN24" s="12"/>
      <c r="LO24" s="12"/>
      <c r="LP24" s="12"/>
      <c r="LQ24" s="12"/>
      <c r="LR24" s="12"/>
      <c r="LS24" s="12"/>
      <c r="LT24" s="12"/>
      <c r="LU24" s="12"/>
      <c r="LV24" s="12"/>
      <c r="LW24" s="12"/>
      <c r="LX24" s="12"/>
      <c r="LY24" s="12"/>
      <c r="LZ24" s="12"/>
      <c r="MA24" s="12"/>
      <c r="MB24" s="12"/>
      <c r="MC24" s="12"/>
      <c r="MD24" s="12"/>
      <c r="ME24" s="12"/>
      <c r="MF24" s="12"/>
      <c r="MG24" s="12"/>
      <c r="MH24" s="12"/>
      <c r="MI24" s="12"/>
      <c r="MJ24" s="12"/>
      <c r="MK24" s="12"/>
      <c r="ML24" s="12"/>
      <c r="MM24" s="12"/>
      <c r="MN24" s="12"/>
      <c r="MO24" s="12"/>
      <c r="MP24" s="12"/>
      <c r="MQ24" s="12"/>
      <c r="MR24" s="12"/>
      <c r="MS24" s="12"/>
      <c r="MT24" s="12"/>
      <c r="MU24" s="12"/>
      <c r="MV24" s="12"/>
      <c r="MW24" s="12"/>
      <c r="MX24" s="12"/>
      <c r="MY24" s="12"/>
      <c r="MZ24" s="12"/>
      <c r="NA24" s="12"/>
      <c r="NB24" s="12"/>
      <c r="NC24" s="12"/>
      <c r="ND24" s="12"/>
      <c r="NE24" s="12"/>
      <c r="NF24" s="12"/>
      <c r="NG24" s="12"/>
      <c r="NH24" s="12"/>
      <c r="NI24" s="12"/>
      <c r="NJ24" s="12"/>
      <c r="NK24" s="12"/>
      <c r="NL24" s="12"/>
      <c r="NM24" s="12"/>
      <c r="NN24" s="12"/>
      <c r="NO24" s="12"/>
      <c r="NP24" s="12"/>
      <c r="NQ24" s="12"/>
      <c r="NR24" s="12"/>
      <c r="NS24" s="12"/>
      <c r="NT24" s="12"/>
      <c r="NU24" s="12"/>
      <c r="NV24" s="12"/>
      <c r="NW24" s="12"/>
      <c r="NX24" s="12"/>
      <c r="NY24" s="12"/>
      <c r="NZ24" s="12"/>
      <c r="OA24" s="12"/>
      <c r="OB24" s="12"/>
      <c r="OC24" s="12"/>
      <c r="OD24" s="12"/>
      <c r="OE24" s="12"/>
      <c r="OF24" s="12"/>
      <c r="OG24" s="12"/>
      <c r="OH24" s="12"/>
      <c r="OI24" s="12"/>
      <c r="OJ24" s="12"/>
      <c r="OK24" s="12"/>
      <c r="OL24" s="12"/>
      <c r="OM24" s="12"/>
      <c r="ON24" s="12"/>
      <c r="OO24" s="12"/>
      <c r="OP24" s="12"/>
      <c r="OQ24" s="12"/>
      <c r="OR24" s="12"/>
      <c r="OS24" s="12"/>
      <c r="OT24" s="12"/>
      <c r="OU24" s="12"/>
      <c r="OV24" s="12"/>
      <c r="OW24" s="12"/>
      <c r="OX24" s="12"/>
      <c r="OY24" s="12"/>
      <c r="OZ24" s="12"/>
      <c r="PA24" s="12"/>
      <c r="PB24" s="12"/>
      <c r="PC24" s="12"/>
      <c r="PD24" s="12"/>
      <c r="PE24" s="12"/>
      <c r="PF24" s="12"/>
      <c r="PG24" s="12"/>
      <c r="PH24" s="12"/>
      <c r="PI24" s="12"/>
      <c r="PJ24" s="12"/>
      <c r="PK24" s="12"/>
      <c r="PL24" s="12"/>
      <c r="PM24" s="12"/>
      <c r="PN24" s="12"/>
      <c r="PO24" s="12"/>
      <c r="PP24" s="12"/>
      <c r="PQ24" s="12"/>
      <c r="PR24" s="12"/>
      <c r="PS24" s="12"/>
      <c r="PT24" s="12"/>
      <c r="PU24" s="12"/>
      <c r="PV24" s="12"/>
      <c r="PW24" s="12"/>
      <c r="PX24" s="12"/>
      <c r="PY24" s="12"/>
      <c r="PZ24" s="12"/>
      <c r="QA24" s="12"/>
      <c r="QB24" s="12"/>
      <c r="QC24" s="12"/>
      <c r="QD24" s="12"/>
      <c r="QE24" s="12"/>
      <c r="QF24" s="12"/>
      <c r="QG24" s="12"/>
      <c r="QH24" s="12"/>
      <c r="QI24" s="12"/>
      <c r="QJ24" s="12"/>
      <c r="QK24" s="12"/>
      <c r="QL24" s="12"/>
      <c r="QM24" s="12"/>
      <c r="QN24" s="12"/>
      <c r="QO24" s="12"/>
      <c r="QP24" s="12"/>
      <c r="QQ24" s="12"/>
      <c r="QR24" s="12"/>
      <c r="QS24" s="12"/>
      <c r="QT24" s="12"/>
      <c r="QU24" s="12"/>
      <c r="QV24" s="12"/>
      <c r="QW24" s="12"/>
      <c r="QX24" s="12"/>
      <c r="QY24" s="12"/>
      <c r="QZ24" s="12"/>
      <c r="RA24" s="12"/>
      <c r="RB24" s="12"/>
      <c r="RC24" s="12"/>
      <c r="RD24" s="12"/>
      <c r="RE24" s="12"/>
      <c r="RF24" s="12"/>
      <c r="RG24" s="12"/>
      <c r="RH24" s="12"/>
      <c r="RI24" s="12"/>
      <c r="RJ24" s="12"/>
      <c r="RK24" s="12"/>
      <c r="RL24" s="12"/>
      <c r="RM24" s="12"/>
      <c r="RN24" s="12"/>
      <c r="RO24" s="12"/>
      <c r="RP24" s="12"/>
      <c r="RQ24" s="12"/>
      <c r="RR24" s="12"/>
      <c r="RS24" s="12"/>
      <c r="RT24" s="12"/>
      <c r="RU24" s="12"/>
      <c r="RV24" s="12"/>
      <c r="RW24" s="12"/>
      <c r="RX24" s="12"/>
      <c r="RY24" s="12"/>
      <c r="RZ24" s="12"/>
      <c r="SA24" s="12"/>
      <c r="SB24" s="12"/>
      <c r="SC24" s="12"/>
      <c r="SD24" s="12"/>
      <c r="SE24" s="12"/>
      <c r="SF24" s="12"/>
      <c r="SG24" s="12"/>
      <c r="SH24" s="12"/>
      <c r="SI24" s="12"/>
      <c r="SJ24" s="12"/>
      <c r="SK24" s="12"/>
      <c r="SL24" s="12"/>
      <c r="SM24" s="12"/>
      <c r="SN24" s="12"/>
      <c r="SO24" s="12"/>
      <c r="SP24" s="12"/>
      <c r="SQ24" s="12"/>
      <c r="SR24" s="12"/>
      <c r="SS24" s="12"/>
      <c r="ST24" s="12"/>
      <c r="SU24" s="12"/>
      <c r="SV24" s="12"/>
      <c r="SW24" s="12"/>
      <c r="SX24" s="12"/>
      <c r="SY24" s="12"/>
      <c r="SZ24" s="12"/>
      <c r="TA24" s="12"/>
      <c r="TB24" s="12"/>
      <c r="TC24" s="12"/>
      <c r="TD24" s="12"/>
      <c r="TE24" s="12"/>
      <c r="TF24" s="12"/>
      <c r="TG24" s="12"/>
      <c r="TH24" s="12"/>
      <c r="TI24" s="12"/>
      <c r="TJ24" s="12"/>
      <c r="TK24" s="12"/>
      <c r="TL24" s="12"/>
      <c r="TM24" s="12"/>
      <c r="TN24" s="12"/>
      <c r="TO24" s="12"/>
      <c r="TP24" s="12"/>
      <c r="TQ24" s="12"/>
      <c r="TR24" s="12"/>
      <c r="TS24" s="12"/>
      <c r="TT24" s="12"/>
      <c r="TU24" s="12"/>
      <c r="TV24" s="12"/>
      <c r="TW24" s="12"/>
      <c r="TX24" s="12"/>
      <c r="TY24" s="12"/>
      <c r="TZ24" s="12"/>
      <c r="UA24" s="12"/>
      <c r="UB24" s="12"/>
      <c r="UC24" s="12"/>
      <c r="UD24" s="12"/>
      <c r="UE24" s="12"/>
      <c r="UF24" s="12"/>
      <c r="UG24" s="12"/>
      <c r="UH24" s="12"/>
      <c r="UI24" s="12"/>
      <c r="UJ24" s="12"/>
      <c r="UK24" s="12"/>
      <c r="UL24" s="12"/>
      <c r="UM24" s="12"/>
      <c r="UN24" s="12"/>
      <c r="UO24" s="12"/>
      <c r="UP24" s="12"/>
      <c r="UQ24" s="12"/>
      <c r="UR24" s="12"/>
      <c r="US24" s="12"/>
      <c r="UT24" s="12"/>
      <c r="UU24" s="12"/>
      <c r="UV24" s="12"/>
      <c r="UW24" s="12"/>
      <c r="UX24" s="12"/>
      <c r="UY24" s="12"/>
      <c r="UZ24" s="12"/>
      <c r="VA24" s="12"/>
      <c r="VB24" s="12"/>
      <c r="VC24" s="12"/>
      <c r="VD24" s="12"/>
      <c r="VE24" s="12"/>
      <c r="VF24" s="12"/>
      <c r="VG24" s="12"/>
      <c r="VH24" s="12"/>
      <c r="VI24" s="12"/>
      <c r="VJ24" s="12"/>
      <c r="VK24" s="12"/>
      <c r="VL24" s="12"/>
      <c r="VM24" s="12"/>
      <c r="VN24" s="12"/>
      <c r="VO24" s="12"/>
      <c r="VP24" s="12"/>
      <c r="VQ24" s="12"/>
      <c r="VR24" s="12"/>
      <c r="VS24" s="12"/>
      <c r="VT24" s="12"/>
      <c r="VU24" s="12"/>
      <c r="VV24" s="12"/>
      <c r="VW24" s="12"/>
      <c r="VX24" s="12"/>
      <c r="VY24" s="12"/>
      <c r="VZ24" s="12"/>
      <c r="WA24" s="12"/>
      <c r="WB24" s="12"/>
      <c r="WC24" s="12"/>
      <c r="WD24" s="12"/>
      <c r="WE24" s="12"/>
      <c r="WF24" s="12"/>
      <c r="WG24" s="12"/>
      <c r="WH24" s="12"/>
      <c r="WI24" s="12"/>
      <c r="WJ24" s="12"/>
      <c r="WK24" s="12"/>
      <c r="WL24" s="12"/>
      <c r="WM24" s="12"/>
      <c r="WN24" s="12"/>
      <c r="WO24" s="12"/>
      <c r="WP24" s="12"/>
      <c r="WQ24" s="12"/>
      <c r="WR24" s="12"/>
      <c r="WS24" s="12"/>
      <c r="WT24" s="12"/>
      <c r="WU24" s="12"/>
      <c r="WV24" s="12"/>
      <c r="WW24" s="12"/>
      <c r="WX24" s="12"/>
      <c r="WY24" s="12"/>
      <c r="WZ24" s="12"/>
      <c r="XA24" s="12"/>
      <c r="XB24" s="12"/>
      <c r="XC24" s="12"/>
      <c r="XD24" s="12"/>
      <c r="XE24" s="12"/>
      <c r="XF24" s="12"/>
      <c r="XG24" s="12"/>
      <c r="XH24" s="12"/>
      <c r="XI24" s="12"/>
      <c r="XJ24" s="12"/>
      <c r="XK24" s="12"/>
      <c r="XL24" s="12"/>
      <c r="XM24" s="12"/>
      <c r="XN24" s="12"/>
      <c r="XO24" s="12"/>
      <c r="XP24" s="12"/>
      <c r="XQ24" s="12"/>
      <c r="XR24" s="12"/>
      <c r="XS24" s="12"/>
      <c r="XT24" s="12"/>
      <c r="XU24" s="12"/>
      <c r="XV24" s="12"/>
      <c r="XW24" s="12"/>
      <c r="XX24" s="12"/>
      <c r="XY24" s="12"/>
      <c r="XZ24" s="12"/>
      <c r="YA24" s="12"/>
      <c r="YB24" s="12"/>
      <c r="YC24" s="12"/>
      <c r="YD24" s="12"/>
      <c r="YE24" s="12"/>
      <c r="YF24" s="12"/>
      <c r="YG24" s="12"/>
      <c r="YH24" s="12"/>
      <c r="YI24" s="12"/>
      <c r="YJ24" s="12"/>
      <c r="YK24" s="12"/>
      <c r="YL24" s="12"/>
      <c r="YM24" s="12"/>
      <c r="YN24" s="12"/>
      <c r="YO24" s="12"/>
      <c r="YP24" s="12"/>
      <c r="YQ24" s="12"/>
      <c r="YR24" s="12"/>
      <c r="YS24" s="12"/>
      <c r="YT24" s="12"/>
      <c r="YU24" s="12"/>
      <c r="YV24" s="12"/>
      <c r="YW24" s="12"/>
      <c r="YX24" s="12"/>
      <c r="YY24" s="12"/>
      <c r="YZ24" s="12"/>
      <c r="ZA24" s="12"/>
      <c r="ZB24" s="12"/>
      <c r="ZC24" s="12"/>
      <c r="ZD24" s="12"/>
      <c r="ZE24" s="12"/>
      <c r="ZF24" s="12"/>
      <c r="ZG24" s="12"/>
      <c r="ZH24" s="12"/>
      <c r="ZI24" s="12"/>
      <c r="ZJ24" s="12"/>
      <c r="ZK24" s="12"/>
      <c r="ZL24" s="12"/>
      <c r="ZM24" s="12"/>
      <c r="ZN24" s="12"/>
      <c r="ZO24" s="12"/>
      <c r="ZP24" s="12"/>
      <c r="ZQ24" s="12"/>
      <c r="ZR24" s="12"/>
      <c r="ZS24" s="12"/>
      <c r="ZT24" s="12"/>
      <c r="ZU24" s="12"/>
      <c r="ZV24" s="12"/>
      <c r="ZW24" s="12"/>
      <c r="ZX24" s="12"/>
      <c r="ZY24" s="12"/>
      <c r="ZZ24" s="12"/>
      <c r="AAA24" s="12"/>
      <c r="AAB24" s="12"/>
      <c r="AAC24" s="12"/>
      <c r="AAD24" s="12"/>
      <c r="AAE24" s="12"/>
      <c r="AAF24" s="12"/>
      <c r="AAG24" s="12"/>
      <c r="AAH24" s="12"/>
      <c r="AAI24" s="12"/>
      <c r="AAJ24" s="12"/>
      <c r="AAK24" s="12"/>
      <c r="AAL24" s="12"/>
      <c r="AAM24" s="12"/>
      <c r="AAN24" s="12"/>
      <c r="AAO24" s="12"/>
      <c r="AAP24" s="12"/>
      <c r="AAQ24" s="12"/>
      <c r="AAR24" s="12"/>
      <c r="AAS24" s="12"/>
      <c r="AAT24" s="12"/>
      <c r="AAU24" s="12"/>
      <c r="AAV24" s="12"/>
      <c r="AAW24" s="12"/>
      <c r="AAX24" s="12"/>
      <c r="AAY24" s="12"/>
      <c r="AAZ24" s="12"/>
      <c r="ABA24" s="12"/>
      <c r="ABB24" s="12"/>
      <c r="ABC24" s="12"/>
      <c r="ABD24" s="12"/>
      <c r="ABE24" s="12"/>
      <c r="ABF24" s="12"/>
      <c r="ABG24" s="12"/>
      <c r="ABH24" s="12"/>
      <c r="ABI24" s="12"/>
      <c r="ABJ24" s="12"/>
      <c r="ABK24" s="12"/>
      <c r="ABL24" s="12"/>
      <c r="ABM24" s="12"/>
      <c r="ABN24" s="12"/>
      <c r="ABO24" s="12"/>
      <c r="ABP24" s="12"/>
      <c r="ABQ24" s="12"/>
      <c r="ABR24" s="12"/>
      <c r="ABS24" s="12"/>
      <c r="ABT24" s="12"/>
      <c r="ABU24" s="12"/>
      <c r="ABV24" s="12"/>
      <c r="ABW24" s="12"/>
      <c r="ABX24" s="12"/>
      <c r="ABY24" s="12"/>
      <c r="ABZ24" s="12"/>
      <c r="ACA24" s="12"/>
      <c r="ACB24" s="12"/>
      <c r="ACC24" s="12"/>
      <c r="ACD24" s="12"/>
      <c r="ACE24" s="12"/>
      <c r="ACF24" s="12"/>
      <c r="ACG24" s="12"/>
      <c r="ACH24" s="12"/>
      <c r="ACI24" s="12"/>
      <c r="ACJ24" s="12"/>
      <c r="ACK24" s="12"/>
      <c r="ACL24" s="12"/>
      <c r="ACM24" s="12"/>
      <c r="ACN24" s="12"/>
      <c r="ACO24" s="12"/>
      <c r="ACP24" s="12"/>
      <c r="ACQ24" s="12"/>
      <c r="ACR24" s="12"/>
      <c r="ACS24" s="12"/>
      <c r="ACT24" s="12"/>
      <c r="ACU24" s="12"/>
      <c r="ACV24" s="12"/>
      <c r="ACW24" s="12"/>
      <c r="ACX24" s="12"/>
      <c r="ACY24" s="12"/>
      <c r="ACZ24" s="12"/>
      <c r="ADA24" s="12"/>
      <c r="ADB24" s="12"/>
      <c r="ADC24" s="12"/>
      <c r="ADD24" s="12"/>
      <c r="ADE24" s="12"/>
      <c r="ADF24" s="12"/>
      <c r="ADG24" s="12"/>
      <c r="ADH24" s="12"/>
      <c r="ADI24" s="12"/>
      <c r="ADJ24" s="12"/>
      <c r="ADK24" s="12"/>
      <c r="ADL24" s="12"/>
      <c r="ADM24" s="12"/>
      <c r="ADN24" s="12"/>
      <c r="ADO24" s="12"/>
      <c r="ADP24" s="12"/>
      <c r="ADQ24" s="12"/>
      <c r="ADR24" s="12"/>
      <c r="ADS24" s="12"/>
      <c r="ADT24" s="12"/>
      <c r="ADU24" s="12"/>
      <c r="ADV24" s="12"/>
      <c r="ADW24" s="12"/>
      <c r="ADX24" s="12"/>
      <c r="ADY24" s="12"/>
      <c r="ADZ24" s="12"/>
      <c r="AEA24" s="12"/>
      <c r="AEB24" s="12"/>
      <c r="AEC24" s="12"/>
      <c r="AED24" s="12"/>
      <c r="AEE24" s="12"/>
      <c r="AEF24" s="12"/>
      <c r="AEG24" s="12"/>
      <c r="AEH24" s="12"/>
      <c r="AEI24" s="12"/>
      <c r="AEJ24" s="12"/>
      <c r="AEK24" s="12"/>
      <c r="AEL24" s="12"/>
      <c r="AEM24" s="12"/>
      <c r="AEN24" s="12"/>
      <c r="AEO24" s="12"/>
      <c r="AEP24" s="12"/>
      <c r="AEQ24" s="12"/>
      <c r="AER24" s="12"/>
      <c r="AES24" s="12"/>
      <c r="AET24" s="12"/>
      <c r="AEU24" s="12"/>
      <c r="AEV24" s="12"/>
      <c r="AEW24" s="12"/>
      <c r="AEX24" s="12"/>
      <c r="AEY24" s="12"/>
      <c r="AEZ24" s="12"/>
      <c r="AFA24" s="12"/>
      <c r="AFB24" s="12"/>
      <c r="AFC24" s="12"/>
      <c r="AFD24" s="12"/>
      <c r="AFE24" s="12"/>
      <c r="AFF24" s="12"/>
      <c r="AFG24" s="12"/>
      <c r="AFH24" s="12"/>
      <c r="AFI24" s="12"/>
      <c r="AFJ24" s="12"/>
      <c r="AFK24" s="12"/>
      <c r="AFL24" s="12"/>
      <c r="AFM24" s="12"/>
      <c r="AFN24" s="12"/>
      <c r="AFO24" s="12"/>
      <c r="AFP24" s="12"/>
      <c r="AFQ24" s="12"/>
      <c r="AFR24" s="12"/>
      <c r="AFS24" s="12"/>
      <c r="AFT24" s="12"/>
      <c r="AFU24" s="12"/>
      <c r="AFV24" s="12"/>
      <c r="AFW24" s="12"/>
      <c r="AFX24" s="12"/>
      <c r="AFY24" s="12"/>
      <c r="AFZ24" s="12"/>
      <c r="AGA24" s="12"/>
      <c r="AGB24" s="12"/>
      <c r="AGC24" s="12"/>
      <c r="AGD24" s="12"/>
      <c r="AGE24" s="12"/>
      <c r="AGF24" s="12"/>
      <c r="AGG24" s="12"/>
      <c r="AGH24" s="12"/>
      <c r="AGI24" s="12"/>
      <c r="AGJ24" s="12"/>
      <c r="AGK24" s="12"/>
      <c r="AGL24" s="12"/>
      <c r="AGM24" s="12"/>
      <c r="AGN24" s="12"/>
      <c r="AGO24" s="12"/>
      <c r="AGP24" s="12"/>
      <c r="AGQ24" s="12"/>
      <c r="AGR24" s="12"/>
      <c r="AGS24" s="12"/>
      <c r="AGT24" s="12"/>
      <c r="AGU24" s="12"/>
      <c r="AGV24" s="12"/>
      <c r="AGW24" s="12"/>
      <c r="AGX24" s="12"/>
      <c r="AGY24" s="12"/>
      <c r="AGZ24" s="12"/>
      <c r="AHA24" s="12"/>
      <c r="AHB24" s="12"/>
      <c r="AHC24" s="12"/>
      <c r="AHD24" s="12"/>
      <c r="AHE24" s="12"/>
      <c r="AHF24" s="12"/>
      <c r="AHG24" s="12"/>
      <c r="AHH24" s="12"/>
      <c r="AHI24" s="12"/>
      <c r="AHJ24" s="12"/>
      <c r="AHK24" s="12"/>
      <c r="AHL24" s="12"/>
      <c r="AHM24" s="12"/>
      <c r="AHN24" s="12"/>
      <c r="AHO24" s="12"/>
      <c r="AHP24" s="12"/>
      <c r="AHQ24" s="12"/>
      <c r="AHR24" s="12"/>
      <c r="AHS24" s="12"/>
      <c r="AHT24" s="12"/>
      <c r="AHU24" s="12"/>
      <c r="AHV24" s="12"/>
      <c r="AHW24" s="12"/>
      <c r="AHX24" s="12"/>
      <c r="AHY24" s="12"/>
      <c r="AHZ24" s="12"/>
      <c r="AIA24" s="12"/>
      <c r="AIB24" s="12"/>
      <c r="AIC24" s="12"/>
      <c r="AID24" s="12"/>
      <c r="AIE24" s="12"/>
      <c r="AIF24" s="12"/>
      <c r="AIG24" s="12"/>
      <c r="AIH24" s="12"/>
      <c r="AII24" s="12"/>
      <c r="AIJ24" s="12"/>
      <c r="AIK24" s="12"/>
      <c r="AIL24" s="12"/>
      <c r="AIM24" s="12"/>
      <c r="AIN24" s="12"/>
      <c r="AIO24" s="12"/>
      <c r="AIP24" s="12"/>
      <c r="AIQ24" s="12"/>
      <c r="AIR24" s="12"/>
      <c r="AIS24" s="12"/>
      <c r="AIT24" s="12"/>
      <c r="AIU24" s="12"/>
      <c r="AIV24" s="12"/>
      <c r="AIW24" s="12"/>
      <c r="AIX24" s="12"/>
      <c r="AIY24" s="12"/>
      <c r="AIZ24" s="12"/>
      <c r="AJA24" s="12"/>
      <c r="AJB24" s="12"/>
      <c r="AJC24" s="12"/>
      <c r="AJD24" s="12"/>
      <c r="AJE24" s="12"/>
      <c r="AJF24" s="12"/>
      <c r="AJG24" s="12"/>
      <c r="AJH24" s="12"/>
      <c r="AJI24" s="12"/>
      <c r="AJJ24" s="12"/>
      <c r="AJK24" s="12"/>
      <c r="AJL24" s="12"/>
      <c r="AJM24" s="12"/>
      <c r="AJN24" s="12"/>
      <c r="AJO24" s="12"/>
      <c r="AJP24" s="12"/>
      <c r="AJQ24" s="12"/>
      <c r="AJR24" s="12"/>
      <c r="AJS24" s="12"/>
      <c r="AJT24" s="12"/>
      <c r="AJU24" s="12"/>
      <c r="AJV24" s="12"/>
      <c r="AJW24" s="12"/>
      <c r="AJX24" s="12"/>
      <c r="AJY24" s="12"/>
      <c r="AJZ24" s="12"/>
      <c r="AKA24" s="12"/>
      <c r="AKB24" s="12"/>
      <c r="AKC24" s="12"/>
      <c r="AKD24" s="12"/>
      <c r="AKE24" s="12"/>
      <c r="AKF24" s="12"/>
      <c r="AKG24" s="12"/>
      <c r="AKH24" s="12"/>
      <c r="AKI24" s="12"/>
      <c r="AKJ24" s="12"/>
      <c r="AKK24" s="12"/>
      <c r="AKL24" s="12"/>
      <c r="AKM24" s="12"/>
      <c r="AKN24" s="12"/>
      <c r="AKO24" s="12"/>
      <c r="AKP24" s="12"/>
      <c r="AKQ24" s="12"/>
      <c r="AKR24" s="12"/>
      <c r="AKS24" s="12"/>
      <c r="AKT24" s="12"/>
      <c r="AKU24" s="12"/>
      <c r="AKV24" s="12"/>
      <c r="AKW24" s="12"/>
      <c r="AKX24" s="12"/>
      <c r="AKY24" s="12"/>
      <c r="AKZ24" s="12"/>
      <c r="ALA24" s="12"/>
      <c r="ALB24" s="12"/>
      <c r="ALC24" s="12"/>
      <c r="ALD24" s="12"/>
      <c r="ALE24" s="12"/>
      <c r="ALF24" s="12"/>
      <c r="ALG24" s="12"/>
      <c r="ALH24" s="12"/>
      <c r="ALI24" s="12"/>
      <c r="ALJ24" s="12"/>
      <c r="ALK24" s="12"/>
      <c r="ALL24" s="12"/>
      <c r="ALM24" s="12"/>
      <c r="ALN24" s="12"/>
      <c r="ALO24" s="12"/>
      <c r="ALP24" s="12"/>
      <c r="ALQ24" s="12"/>
      <c r="ALR24" s="12"/>
      <c r="ALS24" s="12"/>
      <c r="ALT24" s="12"/>
      <c r="ALU24" s="12"/>
      <c r="ALV24" s="12"/>
      <c r="ALW24" s="12"/>
      <c r="ALX24" s="12"/>
      <c r="ALY24" s="12"/>
      <c r="ALZ24" s="12"/>
      <c r="AMA24" s="12"/>
      <c r="AMB24" s="12"/>
      <c r="AMC24" s="12"/>
      <c r="AMD24" s="12"/>
      <c r="AME24" s="12"/>
      <c r="AMF24" s="12"/>
      <c r="AMG24" s="12"/>
      <c r="AMH24" s="12"/>
      <c r="AMI24" s="12"/>
      <c r="AMJ24" s="12"/>
      <c r="AMK24" s="12"/>
      <c r="AML24" s="12"/>
      <c r="AMM24" s="12"/>
      <c r="AMN24" s="12"/>
      <c r="AMO24" s="12"/>
      <c r="AMP24" s="12"/>
      <c r="AMQ24" s="12"/>
      <c r="AMR24" s="12"/>
      <c r="AMS24" s="12"/>
      <c r="AMT24" s="12"/>
      <c r="AMU24" s="12"/>
      <c r="AMV24" s="12"/>
      <c r="AMW24" s="12"/>
      <c r="AMX24" s="12"/>
      <c r="AMY24" s="12"/>
      <c r="AMZ24" s="12"/>
      <c r="ANA24" s="12"/>
      <c r="ANB24" s="12"/>
      <c r="ANC24" s="12"/>
      <c r="AND24" s="12"/>
      <c r="ANE24" s="12"/>
      <c r="ANF24" s="12"/>
      <c r="ANG24" s="12"/>
      <c r="ANH24" s="12"/>
      <c r="ANI24" s="12"/>
      <c r="ANJ24" s="12"/>
      <c r="ANK24" s="12"/>
      <c r="ANL24" s="12"/>
      <c r="ANM24" s="12"/>
      <c r="ANN24" s="12"/>
      <c r="ANO24" s="12"/>
      <c r="ANP24" s="12"/>
      <c r="ANQ24" s="12"/>
      <c r="ANR24" s="12"/>
      <c r="ANS24" s="12"/>
      <c r="ANT24" s="12"/>
      <c r="ANU24" s="12"/>
      <c r="ANV24" s="12"/>
      <c r="ANW24" s="12"/>
      <c r="ANX24" s="12"/>
      <c r="ANY24" s="12"/>
      <c r="ANZ24" s="12"/>
      <c r="AOA24" s="12"/>
      <c r="AOB24" s="12"/>
      <c r="AOC24" s="12"/>
      <c r="AOD24" s="12"/>
      <c r="AOE24" s="12"/>
      <c r="AOF24" s="12"/>
      <c r="AOG24" s="12"/>
      <c r="AOH24" s="12"/>
      <c r="AOI24" s="12"/>
      <c r="AOJ24" s="12"/>
      <c r="AOK24" s="12"/>
      <c r="AOL24" s="12"/>
      <c r="AOM24" s="12"/>
      <c r="AON24" s="12"/>
      <c r="AOO24" s="12"/>
      <c r="AOP24" s="12"/>
      <c r="AOQ24" s="12"/>
      <c r="AOR24" s="12"/>
      <c r="AOS24" s="12"/>
      <c r="AOT24" s="12"/>
      <c r="AOU24" s="12"/>
      <c r="AOV24" s="12"/>
      <c r="AOW24" s="12"/>
      <c r="AOX24" s="12"/>
      <c r="AOY24" s="12"/>
      <c r="AOZ24" s="12"/>
      <c r="APA24" s="12"/>
      <c r="APB24" s="12"/>
      <c r="APC24" s="12"/>
      <c r="APD24" s="12"/>
      <c r="APE24" s="12"/>
      <c r="APF24" s="12"/>
      <c r="APG24" s="12"/>
      <c r="APH24" s="12"/>
      <c r="API24" s="12"/>
      <c r="APJ24" s="12"/>
      <c r="APK24" s="12"/>
      <c r="APL24" s="12"/>
      <c r="APM24" s="12"/>
      <c r="APN24" s="12"/>
      <c r="APO24" s="12"/>
      <c r="APP24" s="12"/>
      <c r="APQ24" s="12"/>
      <c r="APR24" s="12"/>
      <c r="APS24" s="12"/>
      <c r="APT24" s="12"/>
      <c r="APU24" s="12"/>
      <c r="APV24" s="12"/>
      <c r="APW24" s="12"/>
      <c r="APX24" s="12"/>
      <c r="APY24" s="12"/>
      <c r="APZ24" s="12"/>
      <c r="AQA24" s="12"/>
      <c r="AQB24" s="12"/>
      <c r="AQC24" s="12"/>
      <c r="AQD24" s="12"/>
      <c r="AQE24" s="12"/>
      <c r="AQF24" s="12"/>
      <c r="AQG24" s="12"/>
      <c r="AQH24" s="12"/>
      <c r="AQI24" s="12"/>
      <c r="AQJ24" s="12"/>
      <c r="AQK24" s="12"/>
      <c r="AQL24" s="12"/>
      <c r="AQM24" s="12"/>
      <c r="AQN24" s="12"/>
      <c r="AQO24" s="12"/>
      <c r="AQP24" s="12"/>
      <c r="AQQ24" s="12"/>
      <c r="AQR24" s="12"/>
      <c r="AQS24" s="12"/>
      <c r="AQT24" s="12"/>
      <c r="AQU24" s="12"/>
      <c r="AQV24" s="12"/>
      <c r="AQW24" s="12"/>
      <c r="AQX24" s="12"/>
      <c r="AQY24" s="12"/>
      <c r="AQZ24" s="12"/>
      <c r="ARA24" s="12"/>
      <c r="ARB24" s="12"/>
      <c r="ARC24" s="12"/>
      <c r="ARD24" s="12"/>
      <c r="ARE24" s="12"/>
      <c r="ARF24" s="12"/>
      <c r="ARG24" s="12"/>
      <c r="ARH24" s="12"/>
      <c r="ARI24" s="12"/>
      <c r="ARJ24" s="12"/>
      <c r="ARK24" s="12"/>
      <c r="ARL24" s="12"/>
      <c r="ARM24" s="12"/>
      <c r="ARN24" s="12"/>
      <c r="ARO24" s="12"/>
      <c r="ARP24" s="12"/>
      <c r="ARQ24" s="12"/>
      <c r="ARR24" s="12"/>
      <c r="ARS24" s="12"/>
      <c r="ART24" s="12"/>
      <c r="ARU24" s="12"/>
      <c r="ARV24" s="12"/>
      <c r="ARW24" s="12"/>
      <c r="ARX24" s="12"/>
      <c r="ARY24" s="12"/>
      <c r="ARZ24" s="12"/>
      <c r="ASA24" s="12"/>
      <c r="ASB24" s="12"/>
      <c r="ASC24" s="12"/>
      <c r="ASD24" s="12"/>
      <c r="ASE24" s="12"/>
      <c r="ASF24" s="12"/>
      <c r="ASG24" s="12"/>
      <c r="ASH24" s="12"/>
      <c r="ASI24" s="12"/>
      <c r="ASJ24" s="12"/>
      <c r="ASK24" s="12"/>
      <c r="ASL24" s="12"/>
      <c r="ASM24" s="12"/>
      <c r="ASN24" s="12"/>
      <c r="ASO24" s="12"/>
      <c r="ASP24" s="12"/>
      <c r="ASQ24" s="12"/>
      <c r="ASR24" s="12"/>
      <c r="ASS24" s="12"/>
      <c r="AST24" s="12"/>
      <c r="ASU24" s="12"/>
      <c r="ASV24" s="12"/>
      <c r="ASW24" s="12"/>
      <c r="ASX24" s="12"/>
      <c r="ASY24" s="12"/>
      <c r="ASZ24" s="12"/>
      <c r="ATA24" s="12"/>
      <c r="ATB24" s="12"/>
      <c r="ATC24" s="12"/>
      <c r="ATD24" s="12"/>
      <c r="ATE24" s="12"/>
      <c r="ATF24" s="12"/>
      <c r="ATG24" s="12"/>
      <c r="ATH24" s="12"/>
      <c r="ATI24" s="12"/>
      <c r="ATJ24" s="12"/>
      <c r="ATK24" s="12"/>
      <c r="ATL24" s="12"/>
      <c r="ATM24" s="12"/>
      <c r="ATN24" s="12"/>
      <c r="ATO24" s="12"/>
      <c r="ATP24" s="12"/>
      <c r="ATQ24" s="12"/>
      <c r="ATR24" s="12"/>
      <c r="ATS24" s="12"/>
      <c r="ATT24" s="12"/>
      <c r="ATU24" s="12"/>
      <c r="ATV24" s="12"/>
      <c r="ATW24" s="12"/>
      <c r="ATX24" s="12"/>
      <c r="ATY24" s="12"/>
      <c r="ATZ24" s="12"/>
      <c r="AUA24" s="12"/>
      <c r="AUB24" s="12"/>
      <c r="AUC24" s="12"/>
      <c r="AUD24" s="12"/>
      <c r="AUE24" s="12"/>
      <c r="AUF24" s="12"/>
      <c r="AUG24" s="12"/>
      <c r="AUH24" s="12"/>
      <c r="AUI24" s="12"/>
      <c r="AUJ24" s="12"/>
      <c r="AUK24" s="12"/>
      <c r="AUL24" s="12"/>
      <c r="AUM24" s="12"/>
      <c r="AUN24" s="12"/>
      <c r="AUO24" s="12"/>
      <c r="AUP24" s="12"/>
      <c r="AUQ24" s="12"/>
      <c r="AUR24" s="12"/>
      <c r="AUS24" s="12"/>
      <c r="AUT24" s="12"/>
      <c r="AUU24" s="12"/>
      <c r="AUV24" s="12"/>
      <c r="AUW24" s="12"/>
      <c r="AUX24" s="12"/>
      <c r="AUY24" s="12"/>
      <c r="AUZ24" s="12"/>
      <c r="AVA24" s="12"/>
      <c r="AVB24" s="12"/>
      <c r="AVC24" s="12"/>
      <c r="AVD24" s="12"/>
      <c r="AVE24" s="12"/>
      <c r="AVF24" s="12"/>
      <c r="AVG24" s="12"/>
      <c r="AVH24" s="12"/>
      <c r="AVI24" s="12"/>
      <c r="AVJ24" s="12"/>
      <c r="AVK24" s="12"/>
      <c r="AVL24" s="12"/>
      <c r="AVM24" s="12"/>
      <c r="AVN24" s="12"/>
      <c r="AVO24" s="12"/>
      <c r="AVP24" s="12"/>
      <c r="AVQ24" s="12"/>
      <c r="AVR24" s="12"/>
      <c r="AVS24" s="12"/>
      <c r="AVT24" s="12"/>
      <c r="AVU24" s="12"/>
      <c r="AVV24" s="12"/>
      <c r="AVW24" s="12"/>
      <c r="AVX24" s="12"/>
      <c r="AVY24" s="12"/>
      <c r="AVZ24" s="12"/>
      <c r="AWA24" s="12"/>
      <c r="AWB24" s="12"/>
      <c r="AWC24" s="12"/>
      <c r="AWD24" s="12"/>
      <c r="AWE24" s="12"/>
      <c r="AWF24" s="12"/>
      <c r="AWG24" s="12"/>
      <c r="AWH24" s="12"/>
      <c r="AWI24" s="12"/>
      <c r="AWJ24" s="12"/>
      <c r="AWK24" s="12"/>
      <c r="AWL24" s="12"/>
      <c r="AWM24" s="12"/>
      <c r="AWN24" s="12"/>
      <c r="AWO24" s="12"/>
      <c r="AWP24" s="12"/>
      <c r="AWQ24" s="12"/>
      <c r="AWR24" s="12"/>
      <c r="AWS24" s="12"/>
      <c r="AWT24" s="12"/>
      <c r="AWU24" s="12"/>
      <c r="AWV24" s="12"/>
      <c r="AWW24" s="12"/>
      <c r="AWX24" s="12"/>
      <c r="AWY24" s="12"/>
      <c r="AWZ24" s="12"/>
      <c r="AXA24" s="12"/>
      <c r="AXB24" s="12"/>
      <c r="AXC24" s="12"/>
      <c r="AXD24" s="12"/>
      <c r="AXE24" s="12"/>
      <c r="AXF24" s="12"/>
      <c r="AXG24" s="12"/>
      <c r="AXH24" s="12"/>
      <c r="AXI24" s="12"/>
      <c r="AXJ24" s="12"/>
      <c r="AXK24" s="12"/>
      <c r="AXL24" s="12"/>
      <c r="AXM24" s="12"/>
      <c r="AXN24" s="12"/>
      <c r="AXO24" s="12"/>
      <c r="AXP24" s="12"/>
      <c r="AXQ24" s="12"/>
      <c r="AXR24" s="12"/>
      <c r="AXS24" s="12"/>
      <c r="AXT24" s="12"/>
      <c r="AXU24" s="12"/>
      <c r="AXV24" s="12"/>
      <c r="AXW24" s="12"/>
      <c r="AXX24" s="12"/>
      <c r="AXY24" s="12"/>
      <c r="AXZ24" s="12"/>
      <c r="AYA24" s="12"/>
      <c r="AYB24" s="12"/>
      <c r="AYC24" s="12"/>
      <c r="AYD24" s="12"/>
      <c r="AYE24" s="12"/>
      <c r="AYF24" s="12"/>
      <c r="AYG24" s="12"/>
      <c r="AYH24" s="12"/>
      <c r="AYI24" s="12"/>
      <c r="AYJ24" s="12"/>
      <c r="AYK24" s="12"/>
      <c r="AYL24" s="12"/>
      <c r="AYM24" s="12"/>
      <c r="AYN24" s="12"/>
      <c r="AYO24" s="12"/>
      <c r="AYP24" s="12"/>
      <c r="AYQ24" s="12"/>
      <c r="AYR24" s="12"/>
      <c r="AYS24" s="12"/>
      <c r="AYT24" s="12"/>
      <c r="AYU24" s="12"/>
      <c r="AYV24" s="12"/>
      <c r="AYW24" s="12"/>
      <c r="AYX24" s="12"/>
      <c r="AYY24" s="12"/>
      <c r="AYZ24" s="12"/>
      <c r="AZA24" s="12"/>
      <c r="AZB24" s="12"/>
      <c r="AZC24" s="12"/>
      <c r="AZD24" s="12"/>
      <c r="AZE24" s="12"/>
      <c r="AZF24" s="12"/>
      <c r="AZG24" s="12"/>
      <c r="AZH24" s="12"/>
      <c r="AZI24" s="12"/>
      <c r="AZJ24" s="12"/>
      <c r="AZK24" s="12"/>
      <c r="AZL24" s="12"/>
      <c r="AZM24" s="12"/>
      <c r="AZN24" s="12"/>
      <c r="AZO24" s="12"/>
      <c r="AZP24" s="12"/>
      <c r="AZQ24" s="12"/>
      <c r="AZR24" s="12"/>
      <c r="AZS24" s="12"/>
      <c r="AZT24" s="12"/>
      <c r="AZU24" s="12"/>
      <c r="AZV24" s="12"/>
      <c r="AZW24" s="12"/>
      <c r="AZX24" s="12"/>
      <c r="AZY24" s="12"/>
      <c r="AZZ24" s="12"/>
      <c r="BAA24" s="12"/>
      <c r="BAB24" s="12"/>
      <c r="BAC24" s="12"/>
      <c r="BAD24" s="12"/>
      <c r="BAE24" s="12"/>
      <c r="BAF24" s="12"/>
      <c r="BAG24" s="12"/>
      <c r="BAH24" s="12"/>
      <c r="BAI24" s="12"/>
      <c r="BAJ24" s="12"/>
      <c r="BAK24" s="12"/>
      <c r="BAL24" s="12"/>
      <c r="BAM24" s="12"/>
      <c r="BAN24" s="12"/>
      <c r="BAO24" s="12"/>
      <c r="BAP24" s="12"/>
      <c r="BAQ24" s="12"/>
      <c r="BAR24" s="12"/>
      <c r="BAS24" s="12"/>
      <c r="BAT24" s="12"/>
      <c r="BAU24" s="12"/>
      <c r="BAV24" s="12"/>
      <c r="BAW24" s="12"/>
      <c r="BAX24" s="12"/>
      <c r="BAY24" s="12"/>
      <c r="BAZ24" s="12"/>
      <c r="BBA24" s="12"/>
      <c r="BBB24" s="12"/>
      <c r="BBC24" s="12"/>
      <c r="BBD24" s="12"/>
      <c r="BBE24" s="12"/>
      <c r="BBF24" s="12"/>
      <c r="BBG24" s="12"/>
      <c r="BBH24" s="12"/>
      <c r="BBI24" s="12"/>
      <c r="BBJ24" s="12"/>
      <c r="BBK24" s="12"/>
      <c r="BBL24" s="12"/>
      <c r="BBM24" s="12"/>
      <c r="BBN24" s="12"/>
      <c r="BBO24" s="12"/>
      <c r="BBP24" s="12"/>
      <c r="BBQ24" s="12"/>
      <c r="BBR24" s="12"/>
      <c r="BBS24" s="12"/>
      <c r="BBT24" s="12"/>
      <c r="BBU24" s="12"/>
      <c r="BBV24" s="12"/>
      <c r="BBW24" s="12"/>
      <c r="BBX24" s="12"/>
      <c r="BBY24" s="12"/>
      <c r="BBZ24" s="12"/>
      <c r="BCA24" s="12"/>
      <c r="BCB24" s="12"/>
      <c r="BCC24" s="12"/>
      <c r="BCD24" s="12"/>
      <c r="BCE24" s="12"/>
      <c r="BCF24" s="12"/>
      <c r="BCG24" s="12"/>
      <c r="BCH24" s="12"/>
      <c r="BCI24" s="12"/>
      <c r="BCJ24" s="12"/>
      <c r="BCK24" s="12"/>
      <c r="BCL24" s="12"/>
      <c r="BCM24" s="12"/>
      <c r="BCN24" s="12"/>
      <c r="BCO24" s="12"/>
      <c r="BCP24" s="12"/>
      <c r="BCQ24" s="12"/>
      <c r="BCR24" s="12"/>
      <c r="BCS24" s="12"/>
      <c r="BCT24" s="12"/>
      <c r="BCU24" s="12"/>
      <c r="BCV24" s="12"/>
      <c r="BCW24" s="12"/>
      <c r="BCX24" s="12"/>
      <c r="BCY24" s="12"/>
      <c r="BCZ24" s="12"/>
      <c r="BDA24" s="12"/>
      <c r="BDB24" s="12"/>
      <c r="BDC24" s="12"/>
      <c r="BDD24" s="12"/>
      <c r="BDE24" s="12"/>
      <c r="BDF24" s="12"/>
      <c r="BDG24" s="12"/>
      <c r="BDH24" s="12"/>
      <c r="BDI24" s="12"/>
      <c r="BDJ24" s="12"/>
      <c r="BDK24" s="12"/>
      <c r="BDL24" s="12"/>
      <c r="BDM24" s="12"/>
      <c r="BDN24" s="12"/>
      <c r="BDO24" s="12"/>
      <c r="BDP24" s="12"/>
      <c r="BDQ24" s="12"/>
      <c r="BDR24" s="12"/>
      <c r="BDS24" s="12"/>
      <c r="BDT24" s="12"/>
      <c r="BDU24" s="12"/>
      <c r="BDV24" s="12"/>
      <c r="BDW24" s="12"/>
      <c r="BDX24" s="12"/>
      <c r="BDY24" s="12"/>
      <c r="BDZ24" s="12"/>
      <c r="BEA24" s="12"/>
      <c r="BEB24" s="12"/>
      <c r="BEC24" s="12"/>
      <c r="BED24" s="12"/>
      <c r="BEE24" s="12"/>
      <c r="BEF24" s="12"/>
      <c r="BEG24" s="12"/>
      <c r="BEH24" s="12"/>
      <c r="BEI24" s="12"/>
      <c r="BEJ24" s="12"/>
      <c r="BEK24" s="12"/>
      <c r="BEL24" s="12"/>
      <c r="BEM24" s="12"/>
      <c r="BEN24" s="12"/>
      <c r="BEO24" s="12"/>
      <c r="BEP24" s="12"/>
      <c r="BEQ24" s="12"/>
      <c r="BER24" s="12"/>
      <c r="BES24" s="12"/>
      <c r="BET24" s="12"/>
      <c r="BEU24" s="12"/>
      <c r="BEV24" s="12"/>
      <c r="BEW24" s="12"/>
      <c r="BEX24" s="12"/>
      <c r="BEY24" s="12"/>
      <c r="BEZ24" s="12"/>
      <c r="BFA24" s="12"/>
      <c r="BFB24" s="12"/>
      <c r="BFC24" s="12"/>
      <c r="BFD24" s="12"/>
      <c r="BFE24" s="12"/>
      <c r="BFF24" s="12"/>
      <c r="BFG24" s="12"/>
      <c r="BFH24" s="12"/>
      <c r="BFI24" s="12"/>
      <c r="BFJ24" s="12"/>
      <c r="BFK24" s="12"/>
      <c r="BFL24" s="12"/>
      <c r="BFM24" s="12"/>
      <c r="BFN24" s="12"/>
      <c r="BFO24" s="12"/>
      <c r="BFP24" s="12"/>
      <c r="BFQ24" s="12"/>
      <c r="BFR24" s="12"/>
      <c r="BFS24" s="12"/>
      <c r="BFT24" s="12"/>
      <c r="BFU24" s="12"/>
      <c r="BFV24" s="12"/>
      <c r="BFW24" s="12"/>
      <c r="BFX24" s="12"/>
      <c r="BFY24" s="12"/>
      <c r="BFZ24" s="12"/>
      <c r="BGA24" s="12"/>
      <c r="BGB24" s="12"/>
      <c r="BGC24" s="12"/>
      <c r="BGD24" s="12"/>
      <c r="BGE24" s="12"/>
      <c r="BGF24" s="12"/>
      <c r="BGG24" s="12"/>
      <c r="BGH24" s="12"/>
      <c r="BGI24" s="12"/>
      <c r="BGJ24" s="12"/>
      <c r="BGK24" s="12"/>
      <c r="BGL24" s="12"/>
      <c r="BGM24" s="12"/>
      <c r="BGN24" s="12"/>
      <c r="BGO24" s="12"/>
      <c r="BGP24" s="12"/>
      <c r="BGQ24" s="12"/>
      <c r="BGR24" s="12"/>
      <c r="BGS24" s="12"/>
      <c r="BGT24" s="12"/>
      <c r="BGU24" s="12"/>
      <c r="BGV24" s="12"/>
      <c r="BGW24" s="12"/>
      <c r="BGX24" s="12"/>
      <c r="BGY24" s="12"/>
      <c r="BGZ24" s="12"/>
      <c r="BHA24" s="12"/>
      <c r="BHB24" s="12"/>
      <c r="BHC24" s="12"/>
      <c r="BHD24" s="12"/>
      <c r="BHE24" s="12"/>
      <c r="BHF24" s="12"/>
      <c r="BHG24" s="12"/>
      <c r="BHH24" s="12"/>
      <c r="BHI24" s="12"/>
      <c r="BHJ24" s="12"/>
      <c r="BHK24" s="12"/>
      <c r="BHL24" s="12"/>
      <c r="BHM24" s="12"/>
      <c r="BHN24" s="12"/>
      <c r="BHO24" s="12"/>
      <c r="BHP24" s="12"/>
      <c r="BHQ24" s="12"/>
      <c r="BHR24" s="12"/>
      <c r="BHS24" s="12"/>
      <c r="BHT24" s="12"/>
      <c r="BHU24" s="12"/>
      <c r="BHV24" s="12"/>
      <c r="BHW24" s="12"/>
      <c r="BHX24" s="12"/>
      <c r="BHY24" s="12"/>
      <c r="BHZ24" s="12"/>
      <c r="BIA24" s="12"/>
      <c r="BIB24" s="12"/>
      <c r="BIC24" s="12"/>
      <c r="BID24" s="12"/>
      <c r="BIE24" s="12"/>
      <c r="BIF24" s="12"/>
      <c r="BIG24" s="12"/>
      <c r="BIH24" s="12"/>
      <c r="BII24" s="12"/>
      <c r="BIJ24" s="12"/>
      <c r="BIK24" s="12"/>
      <c r="BIL24" s="12"/>
      <c r="BIM24" s="12"/>
      <c r="BIN24" s="12"/>
      <c r="BIO24" s="12"/>
      <c r="BIP24" s="12"/>
      <c r="BIQ24" s="12"/>
      <c r="BIR24" s="12"/>
      <c r="BIS24" s="12"/>
      <c r="BIT24" s="12"/>
      <c r="BIU24" s="12"/>
      <c r="BIV24" s="12"/>
      <c r="BIW24" s="12"/>
      <c r="BIX24" s="12"/>
      <c r="BIY24" s="12"/>
      <c r="BIZ24" s="12"/>
      <c r="BJA24" s="12"/>
      <c r="BJB24" s="12"/>
      <c r="BJC24" s="12"/>
      <c r="BJD24" s="12"/>
      <c r="BJE24" s="12"/>
      <c r="BJF24" s="12"/>
      <c r="BJG24" s="12"/>
      <c r="BJH24" s="12"/>
      <c r="BJI24" s="12"/>
      <c r="BJJ24" s="12"/>
      <c r="BJK24" s="12"/>
      <c r="BJL24" s="12"/>
      <c r="BJM24" s="12"/>
      <c r="BJN24" s="12"/>
      <c r="BJO24" s="12"/>
      <c r="BJP24" s="12"/>
      <c r="BJQ24" s="12"/>
      <c r="BJR24" s="12"/>
      <c r="BJS24" s="12"/>
      <c r="BJT24" s="12"/>
      <c r="BJU24" s="12"/>
      <c r="BJV24" s="12"/>
      <c r="BJW24" s="12"/>
      <c r="BJX24" s="12"/>
      <c r="BJY24" s="12"/>
      <c r="BJZ24" s="12"/>
      <c r="BKA24" s="12"/>
      <c r="BKB24" s="12"/>
      <c r="BKC24" s="12"/>
      <c r="BKD24" s="12"/>
      <c r="BKE24" s="12"/>
      <c r="BKF24" s="12"/>
      <c r="BKG24" s="12"/>
      <c r="BKH24" s="12"/>
      <c r="BKI24" s="12"/>
      <c r="BKJ24" s="12"/>
      <c r="BKK24" s="12"/>
      <c r="BKL24" s="12"/>
      <c r="BKM24" s="12"/>
      <c r="BKN24" s="12"/>
      <c r="BKO24" s="12"/>
      <c r="BKP24" s="12"/>
      <c r="BKQ24" s="12"/>
      <c r="BKR24" s="12"/>
      <c r="BKS24" s="12"/>
      <c r="BKT24" s="12"/>
      <c r="BKU24" s="12"/>
      <c r="BKV24" s="12"/>
      <c r="BKW24" s="12"/>
      <c r="BKX24" s="12"/>
      <c r="BKY24" s="12"/>
    </row>
    <row r="25" spans="1:1663" s="3" customFormat="1">
      <c r="A25" s="143"/>
      <c r="B25" s="2" t="s">
        <v>39</v>
      </c>
      <c r="C25" s="6">
        <v>516</v>
      </c>
      <c r="D25" s="6">
        <v>479</v>
      </c>
      <c r="E25" s="6">
        <v>427</v>
      </c>
      <c r="F25" s="6">
        <v>473</v>
      </c>
      <c r="G25" s="6">
        <v>511</v>
      </c>
      <c r="H25" s="6">
        <v>606</v>
      </c>
      <c r="I25" s="6">
        <v>559</v>
      </c>
      <c r="J25" s="6">
        <v>659</v>
      </c>
      <c r="K25" s="6">
        <v>527</v>
      </c>
      <c r="L25" s="6">
        <v>460</v>
      </c>
      <c r="M25" s="6">
        <v>565</v>
      </c>
      <c r="N25" s="6">
        <v>553</v>
      </c>
      <c r="O25" s="6">
        <v>588</v>
      </c>
      <c r="P25" s="6">
        <v>575</v>
      </c>
      <c r="Q25" s="6">
        <v>313</v>
      </c>
      <c r="R25" s="6">
        <v>177</v>
      </c>
      <c r="S25" s="6">
        <v>306</v>
      </c>
      <c r="T25" s="6">
        <v>351</v>
      </c>
      <c r="U25" s="6">
        <v>339</v>
      </c>
      <c r="V25" s="6">
        <v>448</v>
      </c>
      <c r="W25" s="6">
        <v>493</v>
      </c>
      <c r="X25" s="6">
        <v>433</v>
      </c>
      <c r="Y25" s="6">
        <v>844</v>
      </c>
      <c r="Z25" s="6">
        <v>566</v>
      </c>
      <c r="AA25" s="6">
        <v>594</v>
      </c>
      <c r="AB25" s="6">
        <v>690</v>
      </c>
      <c r="AC25" s="6">
        <v>900</v>
      </c>
      <c r="AD25" s="6">
        <v>864</v>
      </c>
      <c r="AE25" s="6">
        <v>793</v>
      </c>
      <c r="AF25" s="6">
        <v>866</v>
      </c>
      <c r="AG25" s="6">
        <v>878</v>
      </c>
      <c r="AH25" s="6">
        <v>887</v>
      </c>
      <c r="AI25" s="6">
        <v>775</v>
      </c>
      <c r="AJ25" s="6">
        <v>463</v>
      </c>
      <c r="AK25" s="6">
        <v>502</v>
      </c>
      <c r="AL25" s="10">
        <v>434</v>
      </c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  <c r="CN25" s="12"/>
      <c r="CO25" s="12"/>
      <c r="CP25" s="12"/>
      <c r="CQ25" s="12"/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12"/>
      <c r="DI25" s="12"/>
      <c r="DJ25" s="12"/>
      <c r="DK25" s="12"/>
      <c r="DL25" s="12"/>
      <c r="DM25" s="12"/>
      <c r="DN25" s="12"/>
      <c r="DO25" s="12"/>
      <c r="DP25" s="12"/>
      <c r="DQ25" s="12"/>
      <c r="DR25" s="12"/>
      <c r="DS25" s="12"/>
      <c r="DT25" s="12"/>
      <c r="DU25" s="12"/>
      <c r="DV25" s="12"/>
      <c r="DW25" s="12"/>
      <c r="DX25" s="12"/>
      <c r="DY25" s="12"/>
      <c r="DZ25" s="12"/>
      <c r="EA25" s="12"/>
      <c r="EB25" s="12"/>
      <c r="EC25" s="12"/>
      <c r="ED25" s="12"/>
      <c r="EE25" s="12"/>
      <c r="EF25" s="12"/>
      <c r="EG25" s="12"/>
      <c r="EH25" s="12"/>
      <c r="EI25" s="12"/>
      <c r="EJ25" s="12"/>
      <c r="EK25" s="12"/>
      <c r="EL25" s="12"/>
      <c r="EM25" s="12"/>
      <c r="EN25" s="12"/>
      <c r="EO25" s="12"/>
      <c r="EP25" s="12"/>
      <c r="EQ25" s="12"/>
      <c r="ER25" s="12"/>
      <c r="ES25" s="12"/>
      <c r="ET25" s="12"/>
      <c r="EU25" s="12"/>
      <c r="EV25" s="12"/>
      <c r="EW25" s="12"/>
      <c r="EX25" s="12"/>
      <c r="EY25" s="12"/>
      <c r="EZ25" s="12"/>
      <c r="FA25" s="12"/>
      <c r="FB25" s="12"/>
      <c r="FC25" s="12"/>
      <c r="FD25" s="12"/>
      <c r="FE25" s="12"/>
      <c r="FF25" s="12"/>
      <c r="FG25" s="12"/>
      <c r="FH25" s="12"/>
      <c r="FI25" s="12"/>
      <c r="FJ25" s="12"/>
      <c r="FK25" s="12"/>
      <c r="FL25" s="12"/>
      <c r="FM25" s="12"/>
      <c r="FN25" s="12"/>
      <c r="FO25" s="12"/>
      <c r="FP25" s="12"/>
      <c r="FQ25" s="12"/>
      <c r="FR25" s="12"/>
      <c r="FS25" s="12"/>
      <c r="FT25" s="12"/>
      <c r="FU25" s="12"/>
      <c r="FV25" s="12"/>
      <c r="FW25" s="12"/>
      <c r="FX25" s="12"/>
      <c r="FY25" s="12"/>
      <c r="FZ25" s="12"/>
      <c r="GA25" s="12"/>
      <c r="GB25" s="12"/>
      <c r="GC25" s="12"/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  <c r="IU25" s="12"/>
      <c r="IV25" s="12"/>
      <c r="IW25" s="12"/>
      <c r="IX25" s="12"/>
      <c r="IY25" s="12"/>
      <c r="IZ25" s="12"/>
      <c r="JA25" s="12"/>
      <c r="JB25" s="12"/>
      <c r="JC25" s="12"/>
      <c r="JD25" s="12"/>
      <c r="JE25" s="12"/>
      <c r="JF25" s="12"/>
      <c r="JG25" s="12"/>
      <c r="JH25" s="12"/>
      <c r="JI25" s="12"/>
      <c r="JJ25" s="12"/>
      <c r="JK25" s="12"/>
      <c r="JL25" s="12"/>
      <c r="JM25" s="12"/>
      <c r="JN25" s="12"/>
      <c r="JO25" s="12"/>
      <c r="JP25" s="12"/>
      <c r="JQ25" s="12"/>
      <c r="JR25" s="12"/>
      <c r="JS25" s="12"/>
      <c r="JT25" s="12"/>
      <c r="JU25" s="12"/>
      <c r="JV25" s="12"/>
      <c r="JW25" s="12"/>
      <c r="JX25" s="12"/>
      <c r="JY25" s="12"/>
      <c r="JZ25" s="12"/>
      <c r="KA25" s="12"/>
      <c r="KB25" s="12"/>
      <c r="KC25" s="12"/>
      <c r="KD25" s="12"/>
      <c r="KE25" s="12"/>
      <c r="KF25" s="12"/>
      <c r="KG25" s="12"/>
      <c r="KH25" s="12"/>
      <c r="KI25" s="12"/>
      <c r="KJ25" s="12"/>
      <c r="KK25" s="12"/>
      <c r="KL25" s="12"/>
      <c r="KM25" s="12"/>
      <c r="KN25" s="12"/>
      <c r="KO25" s="12"/>
      <c r="KP25" s="12"/>
      <c r="KQ25" s="12"/>
      <c r="KR25" s="12"/>
      <c r="KS25" s="12"/>
      <c r="KT25" s="12"/>
      <c r="KU25" s="12"/>
      <c r="KV25" s="12"/>
      <c r="KW25" s="12"/>
      <c r="KX25" s="12"/>
      <c r="KY25" s="12"/>
      <c r="KZ25" s="12"/>
      <c r="LA25" s="12"/>
      <c r="LB25" s="12"/>
      <c r="LC25" s="12"/>
      <c r="LD25" s="12"/>
      <c r="LE25" s="12"/>
      <c r="LF25" s="12"/>
      <c r="LG25" s="12"/>
      <c r="LH25" s="12"/>
      <c r="LI25" s="12"/>
      <c r="LJ25" s="12"/>
      <c r="LK25" s="12"/>
      <c r="LL25" s="12"/>
      <c r="LM25" s="12"/>
      <c r="LN25" s="12"/>
      <c r="LO25" s="12"/>
      <c r="LP25" s="12"/>
      <c r="LQ25" s="12"/>
      <c r="LR25" s="12"/>
      <c r="LS25" s="12"/>
      <c r="LT25" s="12"/>
      <c r="LU25" s="12"/>
      <c r="LV25" s="12"/>
      <c r="LW25" s="12"/>
      <c r="LX25" s="12"/>
      <c r="LY25" s="12"/>
      <c r="LZ25" s="12"/>
      <c r="MA25" s="12"/>
      <c r="MB25" s="12"/>
      <c r="MC25" s="12"/>
      <c r="MD25" s="12"/>
      <c r="ME25" s="12"/>
      <c r="MF25" s="12"/>
      <c r="MG25" s="12"/>
      <c r="MH25" s="12"/>
      <c r="MI25" s="12"/>
      <c r="MJ25" s="12"/>
      <c r="MK25" s="12"/>
      <c r="ML25" s="12"/>
      <c r="MM25" s="12"/>
      <c r="MN25" s="12"/>
      <c r="MO25" s="12"/>
      <c r="MP25" s="12"/>
      <c r="MQ25" s="12"/>
      <c r="MR25" s="12"/>
      <c r="MS25" s="12"/>
      <c r="MT25" s="12"/>
      <c r="MU25" s="12"/>
      <c r="MV25" s="12"/>
      <c r="MW25" s="12"/>
      <c r="MX25" s="12"/>
      <c r="MY25" s="12"/>
      <c r="MZ25" s="12"/>
      <c r="NA25" s="12"/>
      <c r="NB25" s="12"/>
      <c r="NC25" s="12"/>
      <c r="ND25" s="12"/>
      <c r="NE25" s="12"/>
      <c r="NF25" s="12"/>
      <c r="NG25" s="12"/>
      <c r="NH25" s="12"/>
      <c r="NI25" s="12"/>
      <c r="NJ25" s="12"/>
      <c r="NK25" s="12"/>
      <c r="NL25" s="12"/>
      <c r="NM25" s="12"/>
      <c r="NN25" s="12"/>
      <c r="NO25" s="12"/>
      <c r="NP25" s="12"/>
      <c r="NQ25" s="12"/>
      <c r="NR25" s="12"/>
      <c r="NS25" s="12"/>
      <c r="NT25" s="12"/>
      <c r="NU25" s="12"/>
      <c r="NV25" s="12"/>
      <c r="NW25" s="12"/>
      <c r="NX25" s="12"/>
      <c r="NY25" s="12"/>
      <c r="NZ25" s="12"/>
      <c r="OA25" s="12"/>
      <c r="OB25" s="12"/>
      <c r="OC25" s="12"/>
      <c r="OD25" s="12"/>
      <c r="OE25" s="12"/>
      <c r="OF25" s="12"/>
      <c r="OG25" s="12"/>
      <c r="OH25" s="12"/>
      <c r="OI25" s="12"/>
      <c r="OJ25" s="12"/>
      <c r="OK25" s="12"/>
      <c r="OL25" s="12"/>
      <c r="OM25" s="12"/>
      <c r="ON25" s="12"/>
      <c r="OO25" s="12"/>
      <c r="OP25" s="12"/>
      <c r="OQ25" s="12"/>
      <c r="OR25" s="12"/>
      <c r="OS25" s="12"/>
      <c r="OT25" s="12"/>
      <c r="OU25" s="12"/>
      <c r="OV25" s="12"/>
      <c r="OW25" s="12"/>
      <c r="OX25" s="12"/>
      <c r="OY25" s="12"/>
      <c r="OZ25" s="12"/>
      <c r="PA25" s="12"/>
      <c r="PB25" s="12"/>
      <c r="PC25" s="12"/>
      <c r="PD25" s="12"/>
      <c r="PE25" s="12"/>
      <c r="PF25" s="12"/>
      <c r="PG25" s="12"/>
      <c r="PH25" s="12"/>
      <c r="PI25" s="12"/>
      <c r="PJ25" s="12"/>
      <c r="PK25" s="12"/>
      <c r="PL25" s="12"/>
      <c r="PM25" s="12"/>
      <c r="PN25" s="12"/>
      <c r="PO25" s="12"/>
      <c r="PP25" s="12"/>
      <c r="PQ25" s="12"/>
      <c r="PR25" s="12"/>
      <c r="PS25" s="12"/>
      <c r="PT25" s="12"/>
      <c r="PU25" s="12"/>
      <c r="PV25" s="12"/>
      <c r="PW25" s="12"/>
      <c r="PX25" s="12"/>
      <c r="PY25" s="12"/>
      <c r="PZ25" s="12"/>
      <c r="QA25" s="12"/>
      <c r="QB25" s="12"/>
      <c r="QC25" s="12"/>
      <c r="QD25" s="12"/>
      <c r="QE25" s="12"/>
      <c r="QF25" s="12"/>
      <c r="QG25" s="12"/>
      <c r="QH25" s="12"/>
      <c r="QI25" s="12"/>
      <c r="QJ25" s="12"/>
      <c r="QK25" s="12"/>
      <c r="QL25" s="12"/>
      <c r="QM25" s="12"/>
      <c r="QN25" s="12"/>
      <c r="QO25" s="12"/>
      <c r="QP25" s="12"/>
      <c r="QQ25" s="12"/>
      <c r="QR25" s="12"/>
      <c r="QS25" s="12"/>
      <c r="QT25" s="12"/>
      <c r="QU25" s="12"/>
      <c r="QV25" s="12"/>
      <c r="QW25" s="12"/>
      <c r="QX25" s="12"/>
      <c r="QY25" s="12"/>
      <c r="QZ25" s="12"/>
      <c r="RA25" s="12"/>
      <c r="RB25" s="12"/>
      <c r="RC25" s="12"/>
      <c r="RD25" s="12"/>
      <c r="RE25" s="12"/>
      <c r="RF25" s="12"/>
      <c r="RG25" s="12"/>
      <c r="RH25" s="12"/>
      <c r="RI25" s="12"/>
      <c r="RJ25" s="12"/>
      <c r="RK25" s="12"/>
      <c r="RL25" s="12"/>
      <c r="RM25" s="12"/>
      <c r="RN25" s="12"/>
      <c r="RO25" s="12"/>
      <c r="RP25" s="12"/>
      <c r="RQ25" s="12"/>
      <c r="RR25" s="12"/>
      <c r="RS25" s="12"/>
      <c r="RT25" s="12"/>
      <c r="RU25" s="12"/>
      <c r="RV25" s="12"/>
      <c r="RW25" s="12"/>
      <c r="RX25" s="12"/>
      <c r="RY25" s="12"/>
      <c r="RZ25" s="12"/>
      <c r="SA25" s="12"/>
      <c r="SB25" s="12"/>
      <c r="SC25" s="12"/>
      <c r="SD25" s="12"/>
      <c r="SE25" s="12"/>
      <c r="SF25" s="12"/>
      <c r="SG25" s="12"/>
      <c r="SH25" s="12"/>
      <c r="SI25" s="12"/>
      <c r="SJ25" s="12"/>
      <c r="SK25" s="12"/>
      <c r="SL25" s="12"/>
      <c r="SM25" s="12"/>
      <c r="SN25" s="12"/>
      <c r="SO25" s="12"/>
      <c r="SP25" s="12"/>
      <c r="SQ25" s="12"/>
      <c r="SR25" s="12"/>
      <c r="SS25" s="12"/>
      <c r="ST25" s="12"/>
      <c r="SU25" s="12"/>
      <c r="SV25" s="12"/>
      <c r="SW25" s="12"/>
      <c r="SX25" s="12"/>
      <c r="SY25" s="12"/>
      <c r="SZ25" s="12"/>
      <c r="TA25" s="12"/>
      <c r="TB25" s="12"/>
      <c r="TC25" s="12"/>
      <c r="TD25" s="12"/>
      <c r="TE25" s="12"/>
      <c r="TF25" s="12"/>
      <c r="TG25" s="12"/>
      <c r="TH25" s="12"/>
      <c r="TI25" s="12"/>
      <c r="TJ25" s="12"/>
      <c r="TK25" s="12"/>
      <c r="TL25" s="12"/>
      <c r="TM25" s="12"/>
      <c r="TN25" s="12"/>
      <c r="TO25" s="12"/>
      <c r="TP25" s="12"/>
      <c r="TQ25" s="12"/>
      <c r="TR25" s="12"/>
      <c r="TS25" s="12"/>
      <c r="TT25" s="12"/>
      <c r="TU25" s="12"/>
      <c r="TV25" s="12"/>
      <c r="TW25" s="12"/>
      <c r="TX25" s="12"/>
      <c r="TY25" s="12"/>
      <c r="TZ25" s="12"/>
      <c r="UA25" s="12"/>
      <c r="UB25" s="12"/>
      <c r="UC25" s="12"/>
      <c r="UD25" s="12"/>
      <c r="UE25" s="12"/>
      <c r="UF25" s="12"/>
      <c r="UG25" s="12"/>
      <c r="UH25" s="12"/>
      <c r="UI25" s="12"/>
      <c r="UJ25" s="12"/>
      <c r="UK25" s="12"/>
      <c r="UL25" s="12"/>
      <c r="UM25" s="12"/>
      <c r="UN25" s="12"/>
      <c r="UO25" s="12"/>
      <c r="UP25" s="12"/>
      <c r="UQ25" s="12"/>
      <c r="UR25" s="12"/>
      <c r="US25" s="12"/>
      <c r="UT25" s="12"/>
      <c r="UU25" s="12"/>
      <c r="UV25" s="12"/>
      <c r="UW25" s="12"/>
      <c r="UX25" s="12"/>
      <c r="UY25" s="12"/>
      <c r="UZ25" s="12"/>
      <c r="VA25" s="12"/>
      <c r="VB25" s="12"/>
      <c r="VC25" s="12"/>
      <c r="VD25" s="12"/>
      <c r="VE25" s="12"/>
      <c r="VF25" s="12"/>
      <c r="VG25" s="12"/>
      <c r="VH25" s="12"/>
      <c r="VI25" s="12"/>
      <c r="VJ25" s="12"/>
      <c r="VK25" s="12"/>
      <c r="VL25" s="12"/>
      <c r="VM25" s="12"/>
      <c r="VN25" s="12"/>
      <c r="VO25" s="12"/>
      <c r="VP25" s="12"/>
      <c r="VQ25" s="12"/>
      <c r="VR25" s="12"/>
      <c r="VS25" s="12"/>
      <c r="VT25" s="12"/>
      <c r="VU25" s="12"/>
      <c r="VV25" s="12"/>
      <c r="VW25" s="12"/>
      <c r="VX25" s="12"/>
      <c r="VY25" s="12"/>
      <c r="VZ25" s="12"/>
      <c r="WA25" s="12"/>
      <c r="WB25" s="12"/>
      <c r="WC25" s="12"/>
      <c r="WD25" s="12"/>
      <c r="WE25" s="12"/>
      <c r="WF25" s="12"/>
      <c r="WG25" s="12"/>
      <c r="WH25" s="12"/>
      <c r="WI25" s="12"/>
      <c r="WJ25" s="12"/>
      <c r="WK25" s="12"/>
      <c r="WL25" s="12"/>
      <c r="WM25" s="12"/>
      <c r="WN25" s="12"/>
      <c r="WO25" s="12"/>
      <c r="WP25" s="12"/>
      <c r="WQ25" s="12"/>
      <c r="WR25" s="12"/>
      <c r="WS25" s="12"/>
      <c r="WT25" s="12"/>
      <c r="WU25" s="12"/>
      <c r="WV25" s="12"/>
      <c r="WW25" s="12"/>
      <c r="WX25" s="12"/>
      <c r="WY25" s="12"/>
      <c r="WZ25" s="12"/>
      <c r="XA25" s="12"/>
      <c r="XB25" s="12"/>
      <c r="XC25" s="12"/>
      <c r="XD25" s="12"/>
      <c r="XE25" s="12"/>
      <c r="XF25" s="12"/>
      <c r="XG25" s="12"/>
      <c r="XH25" s="12"/>
      <c r="XI25" s="12"/>
      <c r="XJ25" s="12"/>
      <c r="XK25" s="12"/>
      <c r="XL25" s="12"/>
      <c r="XM25" s="12"/>
      <c r="XN25" s="12"/>
      <c r="XO25" s="12"/>
      <c r="XP25" s="12"/>
      <c r="XQ25" s="12"/>
      <c r="XR25" s="12"/>
      <c r="XS25" s="12"/>
      <c r="XT25" s="12"/>
      <c r="XU25" s="12"/>
      <c r="XV25" s="12"/>
      <c r="XW25" s="12"/>
      <c r="XX25" s="12"/>
      <c r="XY25" s="12"/>
      <c r="XZ25" s="12"/>
      <c r="YA25" s="12"/>
      <c r="YB25" s="12"/>
      <c r="YC25" s="12"/>
      <c r="YD25" s="12"/>
      <c r="YE25" s="12"/>
      <c r="YF25" s="12"/>
      <c r="YG25" s="12"/>
      <c r="YH25" s="12"/>
      <c r="YI25" s="12"/>
      <c r="YJ25" s="12"/>
      <c r="YK25" s="12"/>
      <c r="YL25" s="12"/>
      <c r="YM25" s="12"/>
      <c r="YN25" s="12"/>
      <c r="YO25" s="12"/>
      <c r="YP25" s="12"/>
      <c r="YQ25" s="12"/>
      <c r="YR25" s="12"/>
      <c r="YS25" s="12"/>
      <c r="YT25" s="12"/>
      <c r="YU25" s="12"/>
      <c r="YV25" s="12"/>
      <c r="YW25" s="12"/>
      <c r="YX25" s="12"/>
      <c r="YY25" s="12"/>
      <c r="YZ25" s="12"/>
      <c r="ZA25" s="12"/>
      <c r="ZB25" s="12"/>
      <c r="ZC25" s="12"/>
      <c r="ZD25" s="12"/>
      <c r="ZE25" s="12"/>
      <c r="ZF25" s="12"/>
      <c r="ZG25" s="12"/>
      <c r="ZH25" s="12"/>
      <c r="ZI25" s="12"/>
      <c r="ZJ25" s="12"/>
      <c r="ZK25" s="12"/>
      <c r="ZL25" s="12"/>
      <c r="ZM25" s="12"/>
      <c r="ZN25" s="12"/>
      <c r="ZO25" s="12"/>
      <c r="ZP25" s="12"/>
      <c r="ZQ25" s="12"/>
      <c r="ZR25" s="12"/>
      <c r="ZS25" s="12"/>
      <c r="ZT25" s="12"/>
      <c r="ZU25" s="12"/>
      <c r="ZV25" s="12"/>
      <c r="ZW25" s="12"/>
      <c r="ZX25" s="12"/>
      <c r="ZY25" s="12"/>
      <c r="ZZ25" s="12"/>
      <c r="AAA25" s="12"/>
      <c r="AAB25" s="12"/>
      <c r="AAC25" s="12"/>
      <c r="AAD25" s="12"/>
      <c r="AAE25" s="12"/>
      <c r="AAF25" s="12"/>
      <c r="AAG25" s="12"/>
      <c r="AAH25" s="12"/>
      <c r="AAI25" s="12"/>
      <c r="AAJ25" s="12"/>
      <c r="AAK25" s="12"/>
      <c r="AAL25" s="12"/>
      <c r="AAM25" s="12"/>
      <c r="AAN25" s="12"/>
      <c r="AAO25" s="12"/>
      <c r="AAP25" s="12"/>
      <c r="AAQ25" s="12"/>
      <c r="AAR25" s="12"/>
      <c r="AAS25" s="12"/>
      <c r="AAT25" s="12"/>
      <c r="AAU25" s="12"/>
      <c r="AAV25" s="12"/>
      <c r="AAW25" s="12"/>
      <c r="AAX25" s="12"/>
      <c r="AAY25" s="12"/>
      <c r="AAZ25" s="12"/>
      <c r="ABA25" s="12"/>
      <c r="ABB25" s="12"/>
      <c r="ABC25" s="12"/>
      <c r="ABD25" s="12"/>
      <c r="ABE25" s="12"/>
      <c r="ABF25" s="12"/>
      <c r="ABG25" s="12"/>
      <c r="ABH25" s="12"/>
      <c r="ABI25" s="12"/>
      <c r="ABJ25" s="12"/>
      <c r="ABK25" s="12"/>
      <c r="ABL25" s="12"/>
      <c r="ABM25" s="12"/>
      <c r="ABN25" s="12"/>
      <c r="ABO25" s="12"/>
      <c r="ABP25" s="12"/>
      <c r="ABQ25" s="12"/>
      <c r="ABR25" s="12"/>
      <c r="ABS25" s="12"/>
      <c r="ABT25" s="12"/>
      <c r="ABU25" s="12"/>
      <c r="ABV25" s="12"/>
      <c r="ABW25" s="12"/>
      <c r="ABX25" s="12"/>
      <c r="ABY25" s="12"/>
      <c r="ABZ25" s="12"/>
      <c r="ACA25" s="12"/>
      <c r="ACB25" s="12"/>
      <c r="ACC25" s="12"/>
      <c r="ACD25" s="12"/>
      <c r="ACE25" s="12"/>
      <c r="ACF25" s="12"/>
      <c r="ACG25" s="12"/>
      <c r="ACH25" s="12"/>
      <c r="ACI25" s="12"/>
      <c r="ACJ25" s="12"/>
      <c r="ACK25" s="12"/>
      <c r="ACL25" s="12"/>
      <c r="ACM25" s="12"/>
      <c r="ACN25" s="12"/>
      <c r="ACO25" s="12"/>
      <c r="ACP25" s="12"/>
      <c r="ACQ25" s="12"/>
      <c r="ACR25" s="12"/>
      <c r="ACS25" s="12"/>
      <c r="ACT25" s="12"/>
      <c r="ACU25" s="12"/>
      <c r="ACV25" s="12"/>
      <c r="ACW25" s="12"/>
      <c r="ACX25" s="12"/>
      <c r="ACY25" s="12"/>
      <c r="ACZ25" s="12"/>
      <c r="ADA25" s="12"/>
      <c r="ADB25" s="12"/>
      <c r="ADC25" s="12"/>
      <c r="ADD25" s="12"/>
      <c r="ADE25" s="12"/>
      <c r="ADF25" s="12"/>
      <c r="ADG25" s="12"/>
      <c r="ADH25" s="12"/>
      <c r="ADI25" s="12"/>
      <c r="ADJ25" s="12"/>
      <c r="ADK25" s="12"/>
      <c r="ADL25" s="12"/>
      <c r="ADM25" s="12"/>
      <c r="ADN25" s="12"/>
      <c r="ADO25" s="12"/>
      <c r="ADP25" s="12"/>
      <c r="ADQ25" s="12"/>
      <c r="ADR25" s="12"/>
      <c r="ADS25" s="12"/>
      <c r="ADT25" s="12"/>
      <c r="ADU25" s="12"/>
      <c r="ADV25" s="12"/>
      <c r="ADW25" s="12"/>
      <c r="ADX25" s="12"/>
      <c r="ADY25" s="12"/>
      <c r="ADZ25" s="12"/>
      <c r="AEA25" s="12"/>
      <c r="AEB25" s="12"/>
      <c r="AEC25" s="12"/>
      <c r="AED25" s="12"/>
      <c r="AEE25" s="12"/>
      <c r="AEF25" s="12"/>
      <c r="AEG25" s="12"/>
      <c r="AEH25" s="12"/>
      <c r="AEI25" s="12"/>
      <c r="AEJ25" s="12"/>
      <c r="AEK25" s="12"/>
      <c r="AEL25" s="12"/>
      <c r="AEM25" s="12"/>
      <c r="AEN25" s="12"/>
      <c r="AEO25" s="12"/>
      <c r="AEP25" s="12"/>
      <c r="AEQ25" s="12"/>
      <c r="AER25" s="12"/>
      <c r="AES25" s="12"/>
      <c r="AET25" s="12"/>
      <c r="AEU25" s="12"/>
      <c r="AEV25" s="12"/>
      <c r="AEW25" s="12"/>
      <c r="AEX25" s="12"/>
      <c r="AEY25" s="12"/>
      <c r="AEZ25" s="12"/>
      <c r="AFA25" s="12"/>
      <c r="AFB25" s="12"/>
      <c r="AFC25" s="12"/>
      <c r="AFD25" s="12"/>
      <c r="AFE25" s="12"/>
      <c r="AFF25" s="12"/>
      <c r="AFG25" s="12"/>
      <c r="AFH25" s="12"/>
      <c r="AFI25" s="12"/>
      <c r="AFJ25" s="12"/>
      <c r="AFK25" s="12"/>
      <c r="AFL25" s="12"/>
      <c r="AFM25" s="12"/>
      <c r="AFN25" s="12"/>
      <c r="AFO25" s="12"/>
      <c r="AFP25" s="12"/>
      <c r="AFQ25" s="12"/>
      <c r="AFR25" s="12"/>
      <c r="AFS25" s="12"/>
      <c r="AFT25" s="12"/>
      <c r="AFU25" s="12"/>
      <c r="AFV25" s="12"/>
      <c r="AFW25" s="12"/>
      <c r="AFX25" s="12"/>
      <c r="AFY25" s="12"/>
      <c r="AFZ25" s="12"/>
      <c r="AGA25" s="12"/>
      <c r="AGB25" s="12"/>
      <c r="AGC25" s="12"/>
      <c r="AGD25" s="12"/>
      <c r="AGE25" s="12"/>
      <c r="AGF25" s="12"/>
      <c r="AGG25" s="12"/>
      <c r="AGH25" s="12"/>
      <c r="AGI25" s="12"/>
      <c r="AGJ25" s="12"/>
      <c r="AGK25" s="12"/>
      <c r="AGL25" s="12"/>
      <c r="AGM25" s="12"/>
      <c r="AGN25" s="12"/>
      <c r="AGO25" s="12"/>
      <c r="AGP25" s="12"/>
      <c r="AGQ25" s="12"/>
      <c r="AGR25" s="12"/>
      <c r="AGS25" s="12"/>
      <c r="AGT25" s="12"/>
      <c r="AGU25" s="12"/>
      <c r="AGV25" s="12"/>
      <c r="AGW25" s="12"/>
      <c r="AGX25" s="12"/>
      <c r="AGY25" s="12"/>
      <c r="AGZ25" s="12"/>
      <c r="AHA25" s="12"/>
      <c r="AHB25" s="12"/>
      <c r="AHC25" s="12"/>
      <c r="AHD25" s="12"/>
      <c r="AHE25" s="12"/>
      <c r="AHF25" s="12"/>
      <c r="AHG25" s="12"/>
      <c r="AHH25" s="12"/>
      <c r="AHI25" s="12"/>
      <c r="AHJ25" s="12"/>
      <c r="AHK25" s="12"/>
      <c r="AHL25" s="12"/>
      <c r="AHM25" s="12"/>
      <c r="AHN25" s="12"/>
      <c r="AHO25" s="12"/>
      <c r="AHP25" s="12"/>
      <c r="AHQ25" s="12"/>
      <c r="AHR25" s="12"/>
      <c r="AHS25" s="12"/>
      <c r="AHT25" s="12"/>
      <c r="AHU25" s="12"/>
      <c r="AHV25" s="12"/>
      <c r="AHW25" s="12"/>
      <c r="AHX25" s="12"/>
      <c r="AHY25" s="12"/>
      <c r="AHZ25" s="12"/>
      <c r="AIA25" s="12"/>
      <c r="AIB25" s="12"/>
      <c r="AIC25" s="12"/>
      <c r="AID25" s="12"/>
      <c r="AIE25" s="12"/>
      <c r="AIF25" s="12"/>
      <c r="AIG25" s="12"/>
      <c r="AIH25" s="12"/>
      <c r="AII25" s="12"/>
      <c r="AIJ25" s="12"/>
      <c r="AIK25" s="12"/>
      <c r="AIL25" s="12"/>
      <c r="AIM25" s="12"/>
      <c r="AIN25" s="12"/>
      <c r="AIO25" s="12"/>
      <c r="AIP25" s="12"/>
      <c r="AIQ25" s="12"/>
      <c r="AIR25" s="12"/>
      <c r="AIS25" s="12"/>
      <c r="AIT25" s="12"/>
      <c r="AIU25" s="12"/>
      <c r="AIV25" s="12"/>
      <c r="AIW25" s="12"/>
      <c r="AIX25" s="12"/>
      <c r="AIY25" s="12"/>
      <c r="AIZ25" s="12"/>
      <c r="AJA25" s="12"/>
      <c r="AJB25" s="12"/>
      <c r="AJC25" s="12"/>
      <c r="AJD25" s="12"/>
      <c r="AJE25" s="12"/>
      <c r="AJF25" s="12"/>
      <c r="AJG25" s="12"/>
      <c r="AJH25" s="12"/>
      <c r="AJI25" s="12"/>
      <c r="AJJ25" s="12"/>
      <c r="AJK25" s="12"/>
      <c r="AJL25" s="12"/>
      <c r="AJM25" s="12"/>
      <c r="AJN25" s="12"/>
      <c r="AJO25" s="12"/>
      <c r="AJP25" s="12"/>
      <c r="AJQ25" s="12"/>
      <c r="AJR25" s="12"/>
      <c r="AJS25" s="12"/>
      <c r="AJT25" s="12"/>
      <c r="AJU25" s="12"/>
      <c r="AJV25" s="12"/>
      <c r="AJW25" s="12"/>
      <c r="AJX25" s="12"/>
      <c r="AJY25" s="12"/>
      <c r="AJZ25" s="12"/>
      <c r="AKA25" s="12"/>
      <c r="AKB25" s="12"/>
      <c r="AKC25" s="12"/>
      <c r="AKD25" s="12"/>
      <c r="AKE25" s="12"/>
      <c r="AKF25" s="12"/>
      <c r="AKG25" s="12"/>
      <c r="AKH25" s="12"/>
      <c r="AKI25" s="12"/>
      <c r="AKJ25" s="12"/>
      <c r="AKK25" s="12"/>
      <c r="AKL25" s="12"/>
      <c r="AKM25" s="12"/>
      <c r="AKN25" s="12"/>
      <c r="AKO25" s="12"/>
      <c r="AKP25" s="12"/>
      <c r="AKQ25" s="12"/>
      <c r="AKR25" s="12"/>
      <c r="AKS25" s="12"/>
      <c r="AKT25" s="12"/>
      <c r="AKU25" s="12"/>
      <c r="AKV25" s="12"/>
      <c r="AKW25" s="12"/>
      <c r="AKX25" s="12"/>
      <c r="AKY25" s="12"/>
      <c r="AKZ25" s="12"/>
      <c r="ALA25" s="12"/>
      <c r="ALB25" s="12"/>
      <c r="ALC25" s="12"/>
      <c r="ALD25" s="12"/>
      <c r="ALE25" s="12"/>
      <c r="ALF25" s="12"/>
      <c r="ALG25" s="12"/>
      <c r="ALH25" s="12"/>
      <c r="ALI25" s="12"/>
      <c r="ALJ25" s="12"/>
      <c r="ALK25" s="12"/>
      <c r="ALL25" s="12"/>
      <c r="ALM25" s="12"/>
      <c r="ALN25" s="12"/>
      <c r="ALO25" s="12"/>
      <c r="ALP25" s="12"/>
      <c r="ALQ25" s="12"/>
      <c r="ALR25" s="12"/>
      <c r="ALS25" s="12"/>
      <c r="ALT25" s="12"/>
      <c r="ALU25" s="12"/>
      <c r="ALV25" s="12"/>
      <c r="ALW25" s="12"/>
      <c r="ALX25" s="12"/>
      <c r="ALY25" s="12"/>
      <c r="ALZ25" s="12"/>
      <c r="AMA25" s="12"/>
      <c r="AMB25" s="12"/>
      <c r="AMC25" s="12"/>
      <c r="AMD25" s="12"/>
      <c r="AME25" s="12"/>
      <c r="AMF25" s="12"/>
      <c r="AMG25" s="12"/>
      <c r="AMH25" s="12"/>
      <c r="AMI25" s="12"/>
      <c r="AMJ25" s="12"/>
      <c r="AMK25" s="12"/>
      <c r="AML25" s="12"/>
      <c r="AMM25" s="12"/>
      <c r="AMN25" s="12"/>
      <c r="AMO25" s="12"/>
      <c r="AMP25" s="12"/>
      <c r="AMQ25" s="12"/>
      <c r="AMR25" s="12"/>
      <c r="AMS25" s="12"/>
      <c r="AMT25" s="12"/>
      <c r="AMU25" s="12"/>
      <c r="AMV25" s="12"/>
      <c r="AMW25" s="12"/>
      <c r="AMX25" s="12"/>
      <c r="AMY25" s="12"/>
      <c r="AMZ25" s="12"/>
      <c r="ANA25" s="12"/>
      <c r="ANB25" s="12"/>
      <c r="ANC25" s="12"/>
      <c r="AND25" s="12"/>
      <c r="ANE25" s="12"/>
      <c r="ANF25" s="12"/>
      <c r="ANG25" s="12"/>
      <c r="ANH25" s="12"/>
      <c r="ANI25" s="12"/>
      <c r="ANJ25" s="12"/>
      <c r="ANK25" s="12"/>
      <c r="ANL25" s="12"/>
      <c r="ANM25" s="12"/>
      <c r="ANN25" s="12"/>
      <c r="ANO25" s="12"/>
      <c r="ANP25" s="12"/>
      <c r="ANQ25" s="12"/>
      <c r="ANR25" s="12"/>
      <c r="ANS25" s="12"/>
      <c r="ANT25" s="12"/>
      <c r="ANU25" s="12"/>
      <c r="ANV25" s="12"/>
      <c r="ANW25" s="12"/>
      <c r="ANX25" s="12"/>
      <c r="ANY25" s="12"/>
      <c r="ANZ25" s="12"/>
      <c r="AOA25" s="12"/>
      <c r="AOB25" s="12"/>
      <c r="AOC25" s="12"/>
      <c r="AOD25" s="12"/>
      <c r="AOE25" s="12"/>
      <c r="AOF25" s="12"/>
      <c r="AOG25" s="12"/>
      <c r="AOH25" s="12"/>
      <c r="AOI25" s="12"/>
      <c r="AOJ25" s="12"/>
      <c r="AOK25" s="12"/>
      <c r="AOL25" s="12"/>
      <c r="AOM25" s="12"/>
      <c r="AON25" s="12"/>
      <c r="AOO25" s="12"/>
      <c r="AOP25" s="12"/>
      <c r="AOQ25" s="12"/>
      <c r="AOR25" s="12"/>
      <c r="AOS25" s="12"/>
      <c r="AOT25" s="12"/>
      <c r="AOU25" s="12"/>
      <c r="AOV25" s="12"/>
      <c r="AOW25" s="12"/>
      <c r="AOX25" s="12"/>
      <c r="AOY25" s="12"/>
      <c r="AOZ25" s="12"/>
      <c r="APA25" s="12"/>
      <c r="APB25" s="12"/>
      <c r="APC25" s="12"/>
      <c r="APD25" s="12"/>
      <c r="APE25" s="12"/>
      <c r="APF25" s="12"/>
      <c r="APG25" s="12"/>
      <c r="APH25" s="12"/>
      <c r="API25" s="12"/>
      <c r="APJ25" s="12"/>
      <c r="APK25" s="12"/>
      <c r="APL25" s="12"/>
      <c r="APM25" s="12"/>
      <c r="APN25" s="12"/>
      <c r="APO25" s="12"/>
      <c r="APP25" s="12"/>
      <c r="APQ25" s="12"/>
      <c r="APR25" s="12"/>
      <c r="APS25" s="12"/>
      <c r="APT25" s="12"/>
      <c r="APU25" s="12"/>
      <c r="APV25" s="12"/>
      <c r="APW25" s="12"/>
      <c r="APX25" s="12"/>
      <c r="APY25" s="12"/>
      <c r="APZ25" s="12"/>
      <c r="AQA25" s="12"/>
      <c r="AQB25" s="12"/>
      <c r="AQC25" s="12"/>
      <c r="AQD25" s="12"/>
      <c r="AQE25" s="12"/>
      <c r="AQF25" s="12"/>
      <c r="AQG25" s="12"/>
      <c r="AQH25" s="12"/>
      <c r="AQI25" s="12"/>
      <c r="AQJ25" s="12"/>
      <c r="AQK25" s="12"/>
      <c r="AQL25" s="12"/>
      <c r="AQM25" s="12"/>
      <c r="AQN25" s="12"/>
      <c r="AQO25" s="12"/>
      <c r="AQP25" s="12"/>
      <c r="AQQ25" s="12"/>
      <c r="AQR25" s="12"/>
      <c r="AQS25" s="12"/>
      <c r="AQT25" s="12"/>
      <c r="AQU25" s="12"/>
      <c r="AQV25" s="12"/>
      <c r="AQW25" s="12"/>
      <c r="AQX25" s="12"/>
      <c r="AQY25" s="12"/>
      <c r="AQZ25" s="12"/>
      <c r="ARA25" s="12"/>
      <c r="ARB25" s="12"/>
      <c r="ARC25" s="12"/>
      <c r="ARD25" s="12"/>
      <c r="ARE25" s="12"/>
      <c r="ARF25" s="12"/>
      <c r="ARG25" s="12"/>
      <c r="ARH25" s="12"/>
      <c r="ARI25" s="12"/>
      <c r="ARJ25" s="12"/>
      <c r="ARK25" s="12"/>
      <c r="ARL25" s="12"/>
      <c r="ARM25" s="12"/>
      <c r="ARN25" s="12"/>
      <c r="ARO25" s="12"/>
      <c r="ARP25" s="12"/>
      <c r="ARQ25" s="12"/>
      <c r="ARR25" s="12"/>
      <c r="ARS25" s="12"/>
      <c r="ART25" s="12"/>
      <c r="ARU25" s="12"/>
      <c r="ARV25" s="12"/>
      <c r="ARW25" s="12"/>
      <c r="ARX25" s="12"/>
      <c r="ARY25" s="12"/>
      <c r="ARZ25" s="12"/>
      <c r="ASA25" s="12"/>
      <c r="ASB25" s="12"/>
      <c r="ASC25" s="12"/>
      <c r="ASD25" s="12"/>
      <c r="ASE25" s="12"/>
      <c r="ASF25" s="12"/>
      <c r="ASG25" s="12"/>
      <c r="ASH25" s="12"/>
      <c r="ASI25" s="12"/>
      <c r="ASJ25" s="12"/>
      <c r="ASK25" s="12"/>
      <c r="ASL25" s="12"/>
      <c r="ASM25" s="12"/>
      <c r="ASN25" s="12"/>
      <c r="ASO25" s="12"/>
      <c r="ASP25" s="12"/>
      <c r="ASQ25" s="12"/>
      <c r="ASR25" s="12"/>
      <c r="ASS25" s="12"/>
      <c r="AST25" s="12"/>
      <c r="ASU25" s="12"/>
      <c r="ASV25" s="12"/>
      <c r="ASW25" s="12"/>
      <c r="ASX25" s="12"/>
      <c r="ASY25" s="12"/>
      <c r="ASZ25" s="12"/>
      <c r="ATA25" s="12"/>
      <c r="ATB25" s="12"/>
      <c r="ATC25" s="12"/>
      <c r="ATD25" s="12"/>
      <c r="ATE25" s="12"/>
      <c r="ATF25" s="12"/>
      <c r="ATG25" s="12"/>
      <c r="ATH25" s="12"/>
      <c r="ATI25" s="12"/>
      <c r="ATJ25" s="12"/>
      <c r="ATK25" s="12"/>
      <c r="ATL25" s="12"/>
      <c r="ATM25" s="12"/>
      <c r="ATN25" s="12"/>
      <c r="ATO25" s="12"/>
      <c r="ATP25" s="12"/>
      <c r="ATQ25" s="12"/>
      <c r="ATR25" s="12"/>
      <c r="ATS25" s="12"/>
      <c r="ATT25" s="12"/>
      <c r="ATU25" s="12"/>
      <c r="ATV25" s="12"/>
      <c r="ATW25" s="12"/>
      <c r="ATX25" s="12"/>
      <c r="ATY25" s="12"/>
      <c r="ATZ25" s="12"/>
      <c r="AUA25" s="12"/>
      <c r="AUB25" s="12"/>
      <c r="AUC25" s="12"/>
      <c r="AUD25" s="12"/>
      <c r="AUE25" s="12"/>
      <c r="AUF25" s="12"/>
      <c r="AUG25" s="12"/>
      <c r="AUH25" s="12"/>
      <c r="AUI25" s="12"/>
      <c r="AUJ25" s="12"/>
      <c r="AUK25" s="12"/>
      <c r="AUL25" s="12"/>
      <c r="AUM25" s="12"/>
      <c r="AUN25" s="12"/>
      <c r="AUO25" s="12"/>
      <c r="AUP25" s="12"/>
      <c r="AUQ25" s="12"/>
      <c r="AUR25" s="12"/>
      <c r="AUS25" s="12"/>
      <c r="AUT25" s="12"/>
      <c r="AUU25" s="12"/>
      <c r="AUV25" s="12"/>
      <c r="AUW25" s="12"/>
      <c r="AUX25" s="12"/>
      <c r="AUY25" s="12"/>
      <c r="AUZ25" s="12"/>
      <c r="AVA25" s="12"/>
      <c r="AVB25" s="12"/>
      <c r="AVC25" s="12"/>
      <c r="AVD25" s="12"/>
      <c r="AVE25" s="12"/>
      <c r="AVF25" s="12"/>
      <c r="AVG25" s="12"/>
      <c r="AVH25" s="12"/>
      <c r="AVI25" s="12"/>
      <c r="AVJ25" s="12"/>
      <c r="AVK25" s="12"/>
      <c r="AVL25" s="12"/>
      <c r="AVM25" s="12"/>
      <c r="AVN25" s="12"/>
      <c r="AVO25" s="12"/>
      <c r="AVP25" s="12"/>
      <c r="AVQ25" s="12"/>
      <c r="AVR25" s="12"/>
      <c r="AVS25" s="12"/>
      <c r="AVT25" s="12"/>
      <c r="AVU25" s="12"/>
      <c r="AVV25" s="12"/>
      <c r="AVW25" s="12"/>
      <c r="AVX25" s="12"/>
      <c r="AVY25" s="12"/>
      <c r="AVZ25" s="12"/>
      <c r="AWA25" s="12"/>
      <c r="AWB25" s="12"/>
      <c r="AWC25" s="12"/>
      <c r="AWD25" s="12"/>
      <c r="AWE25" s="12"/>
      <c r="AWF25" s="12"/>
      <c r="AWG25" s="12"/>
      <c r="AWH25" s="12"/>
      <c r="AWI25" s="12"/>
      <c r="AWJ25" s="12"/>
      <c r="AWK25" s="12"/>
      <c r="AWL25" s="12"/>
      <c r="AWM25" s="12"/>
      <c r="AWN25" s="12"/>
      <c r="AWO25" s="12"/>
      <c r="AWP25" s="12"/>
      <c r="AWQ25" s="12"/>
      <c r="AWR25" s="12"/>
      <c r="AWS25" s="12"/>
      <c r="AWT25" s="12"/>
      <c r="AWU25" s="12"/>
      <c r="AWV25" s="12"/>
      <c r="AWW25" s="12"/>
      <c r="AWX25" s="12"/>
      <c r="AWY25" s="12"/>
      <c r="AWZ25" s="12"/>
      <c r="AXA25" s="12"/>
      <c r="AXB25" s="12"/>
      <c r="AXC25" s="12"/>
      <c r="AXD25" s="12"/>
      <c r="AXE25" s="12"/>
      <c r="AXF25" s="12"/>
      <c r="AXG25" s="12"/>
      <c r="AXH25" s="12"/>
      <c r="AXI25" s="12"/>
      <c r="AXJ25" s="12"/>
      <c r="AXK25" s="12"/>
      <c r="AXL25" s="12"/>
      <c r="AXM25" s="12"/>
      <c r="AXN25" s="12"/>
      <c r="AXO25" s="12"/>
      <c r="AXP25" s="12"/>
      <c r="AXQ25" s="12"/>
      <c r="AXR25" s="12"/>
      <c r="AXS25" s="12"/>
      <c r="AXT25" s="12"/>
      <c r="AXU25" s="12"/>
      <c r="AXV25" s="12"/>
      <c r="AXW25" s="12"/>
      <c r="AXX25" s="12"/>
      <c r="AXY25" s="12"/>
      <c r="AXZ25" s="12"/>
      <c r="AYA25" s="12"/>
      <c r="AYB25" s="12"/>
      <c r="AYC25" s="12"/>
      <c r="AYD25" s="12"/>
      <c r="AYE25" s="12"/>
      <c r="AYF25" s="12"/>
      <c r="AYG25" s="12"/>
      <c r="AYH25" s="12"/>
      <c r="AYI25" s="12"/>
      <c r="AYJ25" s="12"/>
      <c r="AYK25" s="12"/>
      <c r="AYL25" s="12"/>
      <c r="AYM25" s="12"/>
      <c r="AYN25" s="12"/>
      <c r="AYO25" s="12"/>
      <c r="AYP25" s="12"/>
      <c r="AYQ25" s="12"/>
      <c r="AYR25" s="12"/>
      <c r="AYS25" s="12"/>
      <c r="AYT25" s="12"/>
      <c r="AYU25" s="12"/>
      <c r="AYV25" s="12"/>
      <c r="AYW25" s="12"/>
      <c r="AYX25" s="12"/>
      <c r="AYY25" s="12"/>
      <c r="AYZ25" s="12"/>
      <c r="AZA25" s="12"/>
      <c r="AZB25" s="12"/>
      <c r="AZC25" s="12"/>
      <c r="AZD25" s="12"/>
      <c r="AZE25" s="12"/>
      <c r="AZF25" s="12"/>
      <c r="AZG25" s="12"/>
      <c r="AZH25" s="12"/>
      <c r="AZI25" s="12"/>
      <c r="AZJ25" s="12"/>
      <c r="AZK25" s="12"/>
      <c r="AZL25" s="12"/>
      <c r="AZM25" s="12"/>
      <c r="AZN25" s="12"/>
      <c r="AZO25" s="12"/>
      <c r="AZP25" s="12"/>
      <c r="AZQ25" s="12"/>
      <c r="AZR25" s="12"/>
      <c r="AZS25" s="12"/>
      <c r="AZT25" s="12"/>
      <c r="AZU25" s="12"/>
      <c r="AZV25" s="12"/>
      <c r="AZW25" s="12"/>
      <c r="AZX25" s="12"/>
      <c r="AZY25" s="12"/>
      <c r="AZZ25" s="12"/>
      <c r="BAA25" s="12"/>
      <c r="BAB25" s="12"/>
      <c r="BAC25" s="12"/>
      <c r="BAD25" s="12"/>
      <c r="BAE25" s="12"/>
      <c r="BAF25" s="12"/>
      <c r="BAG25" s="12"/>
      <c r="BAH25" s="12"/>
      <c r="BAI25" s="12"/>
      <c r="BAJ25" s="12"/>
      <c r="BAK25" s="12"/>
      <c r="BAL25" s="12"/>
      <c r="BAM25" s="12"/>
      <c r="BAN25" s="12"/>
      <c r="BAO25" s="12"/>
      <c r="BAP25" s="12"/>
      <c r="BAQ25" s="12"/>
      <c r="BAR25" s="12"/>
      <c r="BAS25" s="12"/>
      <c r="BAT25" s="12"/>
      <c r="BAU25" s="12"/>
      <c r="BAV25" s="12"/>
      <c r="BAW25" s="12"/>
      <c r="BAX25" s="12"/>
      <c r="BAY25" s="12"/>
      <c r="BAZ25" s="12"/>
      <c r="BBA25" s="12"/>
      <c r="BBB25" s="12"/>
      <c r="BBC25" s="12"/>
      <c r="BBD25" s="12"/>
      <c r="BBE25" s="12"/>
      <c r="BBF25" s="12"/>
      <c r="BBG25" s="12"/>
      <c r="BBH25" s="12"/>
      <c r="BBI25" s="12"/>
      <c r="BBJ25" s="12"/>
      <c r="BBK25" s="12"/>
      <c r="BBL25" s="12"/>
      <c r="BBM25" s="12"/>
      <c r="BBN25" s="12"/>
      <c r="BBO25" s="12"/>
      <c r="BBP25" s="12"/>
      <c r="BBQ25" s="12"/>
      <c r="BBR25" s="12"/>
      <c r="BBS25" s="12"/>
      <c r="BBT25" s="12"/>
      <c r="BBU25" s="12"/>
      <c r="BBV25" s="12"/>
      <c r="BBW25" s="12"/>
      <c r="BBX25" s="12"/>
      <c r="BBY25" s="12"/>
      <c r="BBZ25" s="12"/>
      <c r="BCA25" s="12"/>
      <c r="BCB25" s="12"/>
      <c r="BCC25" s="12"/>
      <c r="BCD25" s="12"/>
      <c r="BCE25" s="12"/>
      <c r="BCF25" s="12"/>
      <c r="BCG25" s="12"/>
      <c r="BCH25" s="12"/>
      <c r="BCI25" s="12"/>
      <c r="BCJ25" s="12"/>
      <c r="BCK25" s="12"/>
      <c r="BCL25" s="12"/>
      <c r="BCM25" s="12"/>
      <c r="BCN25" s="12"/>
      <c r="BCO25" s="12"/>
      <c r="BCP25" s="12"/>
      <c r="BCQ25" s="12"/>
      <c r="BCR25" s="12"/>
      <c r="BCS25" s="12"/>
      <c r="BCT25" s="12"/>
      <c r="BCU25" s="12"/>
      <c r="BCV25" s="12"/>
      <c r="BCW25" s="12"/>
      <c r="BCX25" s="12"/>
      <c r="BCY25" s="12"/>
      <c r="BCZ25" s="12"/>
      <c r="BDA25" s="12"/>
      <c r="BDB25" s="12"/>
      <c r="BDC25" s="12"/>
      <c r="BDD25" s="12"/>
      <c r="BDE25" s="12"/>
      <c r="BDF25" s="12"/>
      <c r="BDG25" s="12"/>
      <c r="BDH25" s="12"/>
      <c r="BDI25" s="12"/>
      <c r="BDJ25" s="12"/>
      <c r="BDK25" s="12"/>
      <c r="BDL25" s="12"/>
      <c r="BDM25" s="12"/>
      <c r="BDN25" s="12"/>
      <c r="BDO25" s="12"/>
      <c r="BDP25" s="12"/>
      <c r="BDQ25" s="12"/>
      <c r="BDR25" s="12"/>
      <c r="BDS25" s="12"/>
      <c r="BDT25" s="12"/>
      <c r="BDU25" s="12"/>
      <c r="BDV25" s="12"/>
      <c r="BDW25" s="12"/>
      <c r="BDX25" s="12"/>
      <c r="BDY25" s="12"/>
      <c r="BDZ25" s="12"/>
      <c r="BEA25" s="12"/>
      <c r="BEB25" s="12"/>
      <c r="BEC25" s="12"/>
      <c r="BED25" s="12"/>
      <c r="BEE25" s="12"/>
      <c r="BEF25" s="12"/>
      <c r="BEG25" s="12"/>
      <c r="BEH25" s="12"/>
      <c r="BEI25" s="12"/>
      <c r="BEJ25" s="12"/>
      <c r="BEK25" s="12"/>
      <c r="BEL25" s="12"/>
      <c r="BEM25" s="12"/>
      <c r="BEN25" s="12"/>
      <c r="BEO25" s="12"/>
      <c r="BEP25" s="12"/>
      <c r="BEQ25" s="12"/>
      <c r="BER25" s="12"/>
      <c r="BES25" s="12"/>
      <c r="BET25" s="12"/>
      <c r="BEU25" s="12"/>
      <c r="BEV25" s="12"/>
      <c r="BEW25" s="12"/>
      <c r="BEX25" s="12"/>
      <c r="BEY25" s="12"/>
      <c r="BEZ25" s="12"/>
      <c r="BFA25" s="12"/>
      <c r="BFB25" s="12"/>
      <c r="BFC25" s="12"/>
      <c r="BFD25" s="12"/>
      <c r="BFE25" s="12"/>
      <c r="BFF25" s="12"/>
      <c r="BFG25" s="12"/>
      <c r="BFH25" s="12"/>
      <c r="BFI25" s="12"/>
      <c r="BFJ25" s="12"/>
      <c r="BFK25" s="12"/>
      <c r="BFL25" s="12"/>
      <c r="BFM25" s="12"/>
      <c r="BFN25" s="12"/>
      <c r="BFO25" s="12"/>
      <c r="BFP25" s="12"/>
      <c r="BFQ25" s="12"/>
      <c r="BFR25" s="12"/>
      <c r="BFS25" s="12"/>
      <c r="BFT25" s="12"/>
      <c r="BFU25" s="12"/>
      <c r="BFV25" s="12"/>
      <c r="BFW25" s="12"/>
      <c r="BFX25" s="12"/>
      <c r="BFY25" s="12"/>
      <c r="BFZ25" s="12"/>
      <c r="BGA25" s="12"/>
      <c r="BGB25" s="12"/>
      <c r="BGC25" s="12"/>
      <c r="BGD25" s="12"/>
      <c r="BGE25" s="12"/>
      <c r="BGF25" s="12"/>
      <c r="BGG25" s="12"/>
      <c r="BGH25" s="12"/>
      <c r="BGI25" s="12"/>
      <c r="BGJ25" s="12"/>
      <c r="BGK25" s="12"/>
      <c r="BGL25" s="12"/>
      <c r="BGM25" s="12"/>
      <c r="BGN25" s="12"/>
      <c r="BGO25" s="12"/>
      <c r="BGP25" s="12"/>
      <c r="BGQ25" s="12"/>
      <c r="BGR25" s="12"/>
      <c r="BGS25" s="12"/>
      <c r="BGT25" s="12"/>
      <c r="BGU25" s="12"/>
      <c r="BGV25" s="12"/>
      <c r="BGW25" s="12"/>
      <c r="BGX25" s="12"/>
      <c r="BGY25" s="12"/>
      <c r="BGZ25" s="12"/>
      <c r="BHA25" s="12"/>
      <c r="BHB25" s="12"/>
      <c r="BHC25" s="12"/>
      <c r="BHD25" s="12"/>
      <c r="BHE25" s="12"/>
      <c r="BHF25" s="12"/>
      <c r="BHG25" s="12"/>
      <c r="BHH25" s="12"/>
      <c r="BHI25" s="12"/>
      <c r="BHJ25" s="12"/>
      <c r="BHK25" s="12"/>
      <c r="BHL25" s="12"/>
      <c r="BHM25" s="12"/>
      <c r="BHN25" s="12"/>
      <c r="BHO25" s="12"/>
      <c r="BHP25" s="12"/>
      <c r="BHQ25" s="12"/>
      <c r="BHR25" s="12"/>
      <c r="BHS25" s="12"/>
      <c r="BHT25" s="12"/>
      <c r="BHU25" s="12"/>
      <c r="BHV25" s="12"/>
      <c r="BHW25" s="12"/>
      <c r="BHX25" s="12"/>
      <c r="BHY25" s="12"/>
      <c r="BHZ25" s="12"/>
      <c r="BIA25" s="12"/>
      <c r="BIB25" s="12"/>
      <c r="BIC25" s="12"/>
      <c r="BID25" s="12"/>
      <c r="BIE25" s="12"/>
      <c r="BIF25" s="12"/>
      <c r="BIG25" s="12"/>
      <c r="BIH25" s="12"/>
      <c r="BII25" s="12"/>
      <c r="BIJ25" s="12"/>
      <c r="BIK25" s="12"/>
      <c r="BIL25" s="12"/>
      <c r="BIM25" s="12"/>
      <c r="BIN25" s="12"/>
      <c r="BIO25" s="12"/>
      <c r="BIP25" s="12"/>
      <c r="BIQ25" s="12"/>
      <c r="BIR25" s="12"/>
      <c r="BIS25" s="12"/>
      <c r="BIT25" s="12"/>
      <c r="BIU25" s="12"/>
      <c r="BIV25" s="12"/>
      <c r="BIW25" s="12"/>
      <c r="BIX25" s="12"/>
      <c r="BIY25" s="12"/>
      <c r="BIZ25" s="12"/>
      <c r="BJA25" s="12"/>
      <c r="BJB25" s="12"/>
      <c r="BJC25" s="12"/>
      <c r="BJD25" s="12"/>
      <c r="BJE25" s="12"/>
      <c r="BJF25" s="12"/>
      <c r="BJG25" s="12"/>
      <c r="BJH25" s="12"/>
      <c r="BJI25" s="12"/>
      <c r="BJJ25" s="12"/>
      <c r="BJK25" s="12"/>
      <c r="BJL25" s="12"/>
      <c r="BJM25" s="12"/>
      <c r="BJN25" s="12"/>
      <c r="BJO25" s="12"/>
      <c r="BJP25" s="12"/>
      <c r="BJQ25" s="12"/>
      <c r="BJR25" s="12"/>
      <c r="BJS25" s="12"/>
      <c r="BJT25" s="12"/>
      <c r="BJU25" s="12"/>
      <c r="BJV25" s="12"/>
      <c r="BJW25" s="12"/>
      <c r="BJX25" s="12"/>
      <c r="BJY25" s="12"/>
      <c r="BJZ25" s="12"/>
      <c r="BKA25" s="12"/>
      <c r="BKB25" s="12"/>
      <c r="BKC25" s="12"/>
      <c r="BKD25" s="12"/>
      <c r="BKE25" s="12"/>
      <c r="BKF25" s="12"/>
      <c r="BKG25" s="12"/>
      <c r="BKH25" s="12"/>
      <c r="BKI25" s="12"/>
      <c r="BKJ25" s="12"/>
      <c r="BKK25" s="12"/>
      <c r="BKL25" s="12"/>
      <c r="BKM25" s="12"/>
      <c r="BKN25" s="12"/>
      <c r="BKO25" s="12"/>
      <c r="BKP25" s="12"/>
      <c r="BKQ25" s="12"/>
      <c r="BKR25" s="12"/>
      <c r="BKS25" s="12"/>
      <c r="BKT25" s="12"/>
      <c r="BKU25" s="12"/>
      <c r="BKV25" s="12"/>
      <c r="BKW25" s="12"/>
      <c r="BKX25" s="12"/>
      <c r="BKY25" s="12"/>
    </row>
    <row r="26" spans="1:1663" s="3" customFormat="1">
      <c r="A26" s="143"/>
      <c r="B26" s="4" t="s">
        <v>36</v>
      </c>
      <c r="C26" s="28">
        <v>1711</v>
      </c>
      <c r="D26" s="5">
        <v>1686</v>
      </c>
      <c r="E26" s="5">
        <v>1638</v>
      </c>
      <c r="F26" s="5">
        <v>1616</v>
      </c>
      <c r="G26" s="5">
        <v>1378</v>
      </c>
      <c r="H26" s="5">
        <v>945</v>
      </c>
      <c r="I26" s="5">
        <v>647</v>
      </c>
      <c r="J26" s="5">
        <v>466</v>
      </c>
      <c r="K26" s="5">
        <v>582</v>
      </c>
      <c r="L26" s="5">
        <v>643</v>
      </c>
      <c r="M26" s="5">
        <v>708</v>
      </c>
      <c r="N26" s="5">
        <v>745</v>
      </c>
      <c r="O26" s="5">
        <v>865</v>
      </c>
      <c r="P26" s="5">
        <v>1426</v>
      </c>
      <c r="Q26" s="5">
        <v>2969</v>
      </c>
      <c r="R26" s="5">
        <v>1173</v>
      </c>
      <c r="S26" s="5">
        <v>435</v>
      </c>
      <c r="T26" s="5">
        <v>298</v>
      </c>
      <c r="U26" s="5">
        <v>204</v>
      </c>
      <c r="V26" s="5">
        <v>184</v>
      </c>
      <c r="W26" s="5">
        <v>172</v>
      </c>
      <c r="X26" s="5">
        <v>129</v>
      </c>
      <c r="Y26" s="5">
        <v>253</v>
      </c>
      <c r="Z26" s="5">
        <v>131</v>
      </c>
      <c r="AA26" s="5">
        <v>83</v>
      </c>
      <c r="AB26" s="5">
        <v>68</v>
      </c>
      <c r="AC26" s="5">
        <v>59</v>
      </c>
      <c r="AD26" s="5">
        <v>47</v>
      </c>
      <c r="AE26" s="5">
        <v>39</v>
      </c>
      <c r="AF26" s="5">
        <v>34</v>
      </c>
      <c r="AG26" s="5">
        <v>21</v>
      </c>
      <c r="AH26" s="5">
        <v>26</v>
      </c>
      <c r="AI26" s="5">
        <v>15</v>
      </c>
      <c r="AJ26" s="5">
        <v>14</v>
      </c>
      <c r="AK26" s="5">
        <v>17</v>
      </c>
      <c r="AL26" s="34">
        <v>19</v>
      </c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  <c r="BT26" s="12"/>
      <c r="BU26" s="12"/>
      <c r="BV26" s="12"/>
      <c r="BW26" s="12"/>
      <c r="BX26" s="12"/>
      <c r="BY26" s="12"/>
      <c r="BZ26" s="12"/>
      <c r="CA26" s="12"/>
      <c r="CB26" s="12"/>
      <c r="CC26" s="12"/>
      <c r="CD26" s="12"/>
      <c r="CE26" s="12"/>
      <c r="CF26" s="12"/>
      <c r="CG26" s="12"/>
      <c r="CH26" s="12"/>
      <c r="CI26" s="12"/>
      <c r="CJ26" s="12"/>
      <c r="CK26" s="12"/>
      <c r="CL26" s="12"/>
      <c r="CM26" s="12"/>
      <c r="CN26" s="12"/>
      <c r="CO26" s="12"/>
      <c r="CP26" s="12"/>
      <c r="CQ26" s="12"/>
      <c r="CR26" s="12"/>
      <c r="CS26" s="12"/>
      <c r="CT26" s="12"/>
      <c r="CU26" s="12"/>
      <c r="CV26" s="12"/>
      <c r="CW26" s="12"/>
      <c r="CX26" s="12"/>
      <c r="CY26" s="12"/>
      <c r="CZ26" s="12"/>
      <c r="DA26" s="12"/>
      <c r="DB26" s="12"/>
      <c r="DC26" s="12"/>
      <c r="DD26" s="12"/>
      <c r="DE26" s="12"/>
      <c r="DF26" s="12"/>
      <c r="DG26" s="12"/>
      <c r="DH26" s="12"/>
      <c r="DI26" s="12"/>
      <c r="DJ26" s="12"/>
      <c r="DK26" s="12"/>
      <c r="DL26" s="12"/>
      <c r="DM26" s="12"/>
      <c r="DN26" s="12"/>
      <c r="DO26" s="12"/>
      <c r="DP26" s="12"/>
      <c r="DQ26" s="12"/>
      <c r="DR26" s="12"/>
      <c r="DS26" s="12"/>
      <c r="DT26" s="12"/>
      <c r="DU26" s="12"/>
      <c r="DV26" s="12"/>
      <c r="DW26" s="12"/>
      <c r="DX26" s="12"/>
      <c r="DY26" s="12"/>
      <c r="DZ26" s="12"/>
      <c r="EA26" s="12"/>
      <c r="EB26" s="12"/>
      <c r="EC26" s="12"/>
      <c r="ED26" s="12"/>
      <c r="EE26" s="12"/>
      <c r="EF26" s="12"/>
      <c r="EG26" s="12"/>
      <c r="EH26" s="12"/>
      <c r="EI26" s="12"/>
      <c r="EJ26" s="12"/>
      <c r="EK26" s="12"/>
      <c r="EL26" s="12"/>
      <c r="EM26" s="12"/>
      <c r="EN26" s="12"/>
      <c r="EO26" s="12"/>
      <c r="EP26" s="12"/>
      <c r="EQ26" s="12"/>
      <c r="ER26" s="12"/>
      <c r="ES26" s="12"/>
      <c r="ET26" s="12"/>
      <c r="EU26" s="12"/>
      <c r="EV26" s="12"/>
      <c r="EW26" s="12"/>
      <c r="EX26" s="12"/>
      <c r="EY26" s="12"/>
      <c r="EZ26" s="12"/>
      <c r="FA26" s="12"/>
      <c r="FB26" s="12"/>
      <c r="FC26" s="12"/>
      <c r="FD26" s="12"/>
      <c r="FE26" s="12"/>
      <c r="FF26" s="12"/>
      <c r="FG26" s="12"/>
      <c r="FH26" s="12"/>
      <c r="FI26" s="12"/>
      <c r="FJ26" s="12"/>
      <c r="FK26" s="12"/>
      <c r="FL26" s="12"/>
      <c r="FM26" s="12"/>
      <c r="FN26" s="12"/>
      <c r="FO26" s="12"/>
      <c r="FP26" s="12"/>
      <c r="FQ26" s="12"/>
      <c r="FR26" s="12"/>
      <c r="FS26" s="12"/>
      <c r="FT26" s="12"/>
      <c r="FU26" s="12"/>
      <c r="FV26" s="12"/>
      <c r="FW26" s="12"/>
      <c r="FX26" s="12"/>
      <c r="FY26" s="12"/>
      <c r="FZ26" s="12"/>
      <c r="GA26" s="12"/>
      <c r="GB26" s="12"/>
      <c r="GC26" s="12"/>
      <c r="GD26" s="12"/>
      <c r="GE26" s="12"/>
      <c r="GF26" s="12"/>
      <c r="GG26" s="12"/>
      <c r="GH26" s="12"/>
      <c r="GI26" s="12"/>
      <c r="GJ26" s="12"/>
      <c r="GK26" s="12"/>
      <c r="GL26" s="12"/>
      <c r="GM26" s="12"/>
      <c r="GN26" s="12"/>
      <c r="GO26" s="12"/>
      <c r="GP26" s="12"/>
      <c r="GQ26" s="12"/>
      <c r="GR26" s="12"/>
      <c r="GS26" s="12"/>
      <c r="GT26" s="12"/>
      <c r="GU26" s="12"/>
      <c r="GV26" s="12"/>
      <c r="GW26" s="12"/>
      <c r="GX26" s="12"/>
      <c r="GY26" s="12"/>
      <c r="GZ26" s="12"/>
      <c r="HA26" s="12"/>
      <c r="HB26" s="12"/>
      <c r="HC26" s="12"/>
      <c r="HD26" s="12"/>
      <c r="HE26" s="12"/>
      <c r="HF26" s="12"/>
      <c r="HG26" s="12"/>
      <c r="HH26" s="12"/>
      <c r="HI26" s="12"/>
      <c r="HJ26" s="12"/>
      <c r="HK26" s="12"/>
      <c r="HL26" s="12"/>
      <c r="HM26" s="12"/>
      <c r="HN26" s="12"/>
      <c r="HO26" s="12"/>
      <c r="HP26" s="12"/>
      <c r="HQ26" s="12"/>
      <c r="HR26" s="12"/>
      <c r="HS26" s="12"/>
      <c r="HT26" s="12"/>
      <c r="HU26" s="12"/>
      <c r="HV26" s="12"/>
      <c r="HW26" s="12"/>
      <c r="HX26" s="12"/>
      <c r="HY26" s="12"/>
      <c r="HZ26" s="12"/>
      <c r="IA26" s="12"/>
      <c r="IB26" s="12"/>
      <c r="IC26" s="12"/>
      <c r="ID26" s="12"/>
      <c r="IE26" s="12"/>
      <c r="IF26" s="12"/>
      <c r="IG26" s="12"/>
      <c r="IH26" s="12"/>
      <c r="II26" s="12"/>
      <c r="IJ26" s="12"/>
      <c r="IK26" s="12"/>
      <c r="IL26" s="12"/>
      <c r="IM26" s="12"/>
      <c r="IN26" s="12"/>
      <c r="IO26" s="12"/>
      <c r="IP26" s="12"/>
      <c r="IQ26" s="12"/>
      <c r="IR26" s="12"/>
      <c r="IS26" s="12"/>
      <c r="IT26" s="12"/>
      <c r="IU26" s="12"/>
      <c r="IV26" s="12"/>
      <c r="IW26" s="12"/>
      <c r="IX26" s="12"/>
      <c r="IY26" s="12"/>
      <c r="IZ26" s="12"/>
      <c r="JA26" s="12"/>
      <c r="JB26" s="12"/>
      <c r="JC26" s="12"/>
      <c r="JD26" s="12"/>
      <c r="JE26" s="12"/>
      <c r="JF26" s="12"/>
      <c r="JG26" s="12"/>
      <c r="JH26" s="12"/>
      <c r="JI26" s="12"/>
      <c r="JJ26" s="12"/>
      <c r="JK26" s="12"/>
      <c r="JL26" s="12"/>
      <c r="JM26" s="12"/>
      <c r="JN26" s="12"/>
      <c r="JO26" s="12"/>
      <c r="JP26" s="12"/>
      <c r="JQ26" s="12"/>
      <c r="JR26" s="12"/>
      <c r="JS26" s="12"/>
      <c r="JT26" s="12"/>
      <c r="JU26" s="12"/>
      <c r="JV26" s="12"/>
      <c r="JW26" s="12"/>
      <c r="JX26" s="12"/>
      <c r="JY26" s="12"/>
      <c r="JZ26" s="12"/>
      <c r="KA26" s="12"/>
      <c r="KB26" s="12"/>
      <c r="KC26" s="12"/>
      <c r="KD26" s="12"/>
      <c r="KE26" s="12"/>
      <c r="KF26" s="12"/>
      <c r="KG26" s="12"/>
      <c r="KH26" s="12"/>
      <c r="KI26" s="12"/>
      <c r="KJ26" s="12"/>
      <c r="KK26" s="12"/>
      <c r="KL26" s="12"/>
      <c r="KM26" s="12"/>
      <c r="KN26" s="12"/>
      <c r="KO26" s="12"/>
      <c r="KP26" s="12"/>
      <c r="KQ26" s="12"/>
      <c r="KR26" s="12"/>
      <c r="KS26" s="12"/>
      <c r="KT26" s="12"/>
      <c r="KU26" s="12"/>
      <c r="KV26" s="12"/>
      <c r="KW26" s="12"/>
      <c r="KX26" s="12"/>
      <c r="KY26" s="12"/>
      <c r="KZ26" s="12"/>
      <c r="LA26" s="12"/>
      <c r="LB26" s="12"/>
      <c r="LC26" s="12"/>
      <c r="LD26" s="12"/>
      <c r="LE26" s="12"/>
      <c r="LF26" s="12"/>
      <c r="LG26" s="12"/>
      <c r="LH26" s="12"/>
      <c r="LI26" s="12"/>
      <c r="LJ26" s="12"/>
      <c r="LK26" s="12"/>
      <c r="LL26" s="12"/>
      <c r="LM26" s="12"/>
      <c r="LN26" s="12"/>
      <c r="LO26" s="12"/>
      <c r="LP26" s="12"/>
      <c r="LQ26" s="12"/>
      <c r="LR26" s="12"/>
      <c r="LS26" s="12"/>
      <c r="LT26" s="12"/>
      <c r="LU26" s="12"/>
      <c r="LV26" s="12"/>
      <c r="LW26" s="12"/>
      <c r="LX26" s="12"/>
      <c r="LY26" s="12"/>
      <c r="LZ26" s="12"/>
      <c r="MA26" s="12"/>
      <c r="MB26" s="12"/>
      <c r="MC26" s="12"/>
      <c r="MD26" s="12"/>
      <c r="ME26" s="12"/>
      <c r="MF26" s="12"/>
      <c r="MG26" s="12"/>
      <c r="MH26" s="12"/>
      <c r="MI26" s="12"/>
      <c r="MJ26" s="12"/>
      <c r="MK26" s="12"/>
      <c r="ML26" s="12"/>
      <c r="MM26" s="12"/>
      <c r="MN26" s="12"/>
      <c r="MO26" s="12"/>
      <c r="MP26" s="12"/>
      <c r="MQ26" s="12"/>
      <c r="MR26" s="12"/>
      <c r="MS26" s="12"/>
      <c r="MT26" s="12"/>
      <c r="MU26" s="12"/>
      <c r="MV26" s="12"/>
      <c r="MW26" s="12"/>
      <c r="MX26" s="12"/>
      <c r="MY26" s="12"/>
      <c r="MZ26" s="12"/>
      <c r="NA26" s="12"/>
      <c r="NB26" s="12"/>
      <c r="NC26" s="12"/>
      <c r="ND26" s="12"/>
      <c r="NE26" s="12"/>
      <c r="NF26" s="12"/>
      <c r="NG26" s="12"/>
      <c r="NH26" s="12"/>
      <c r="NI26" s="12"/>
      <c r="NJ26" s="12"/>
      <c r="NK26" s="12"/>
      <c r="NL26" s="12"/>
      <c r="NM26" s="12"/>
      <c r="NN26" s="12"/>
      <c r="NO26" s="12"/>
      <c r="NP26" s="12"/>
      <c r="NQ26" s="12"/>
      <c r="NR26" s="12"/>
      <c r="NS26" s="12"/>
      <c r="NT26" s="12"/>
      <c r="NU26" s="12"/>
      <c r="NV26" s="12"/>
      <c r="NW26" s="12"/>
      <c r="NX26" s="12"/>
      <c r="NY26" s="12"/>
      <c r="NZ26" s="12"/>
      <c r="OA26" s="12"/>
      <c r="OB26" s="12"/>
      <c r="OC26" s="12"/>
      <c r="OD26" s="12"/>
      <c r="OE26" s="12"/>
      <c r="OF26" s="12"/>
      <c r="OG26" s="12"/>
      <c r="OH26" s="12"/>
      <c r="OI26" s="12"/>
      <c r="OJ26" s="12"/>
      <c r="OK26" s="12"/>
      <c r="OL26" s="12"/>
      <c r="OM26" s="12"/>
      <c r="ON26" s="12"/>
      <c r="OO26" s="12"/>
      <c r="OP26" s="12"/>
      <c r="OQ26" s="12"/>
      <c r="OR26" s="12"/>
      <c r="OS26" s="12"/>
      <c r="OT26" s="12"/>
      <c r="OU26" s="12"/>
      <c r="OV26" s="12"/>
      <c r="OW26" s="12"/>
      <c r="OX26" s="12"/>
      <c r="OY26" s="12"/>
      <c r="OZ26" s="12"/>
      <c r="PA26" s="12"/>
      <c r="PB26" s="12"/>
      <c r="PC26" s="12"/>
      <c r="PD26" s="12"/>
      <c r="PE26" s="12"/>
      <c r="PF26" s="12"/>
      <c r="PG26" s="12"/>
      <c r="PH26" s="12"/>
      <c r="PI26" s="12"/>
      <c r="PJ26" s="12"/>
      <c r="PK26" s="12"/>
      <c r="PL26" s="12"/>
      <c r="PM26" s="12"/>
      <c r="PN26" s="12"/>
      <c r="PO26" s="12"/>
      <c r="PP26" s="12"/>
      <c r="PQ26" s="12"/>
      <c r="PR26" s="12"/>
      <c r="PS26" s="12"/>
      <c r="PT26" s="12"/>
      <c r="PU26" s="12"/>
      <c r="PV26" s="12"/>
      <c r="PW26" s="12"/>
      <c r="PX26" s="12"/>
      <c r="PY26" s="12"/>
      <c r="PZ26" s="12"/>
      <c r="QA26" s="12"/>
      <c r="QB26" s="12"/>
      <c r="QC26" s="12"/>
      <c r="QD26" s="12"/>
      <c r="QE26" s="12"/>
      <c r="QF26" s="12"/>
      <c r="QG26" s="12"/>
      <c r="QH26" s="12"/>
      <c r="QI26" s="12"/>
      <c r="QJ26" s="12"/>
      <c r="QK26" s="12"/>
      <c r="QL26" s="12"/>
      <c r="QM26" s="12"/>
      <c r="QN26" s="12"/>
      <c r="QO26" s="12"/>
      <c r="QP26" s="12"/>
      <c r="QQ26" s="12"/>
      <c r="QR26" s="12"/>
      <c r="QS26" s="12"/>
      <c r="QT26" s="12"/>
      <c r="QU26" s="12"/>
      <c r="QV26" s="12"/>
      <c r="QW26" s="12"/>
      <c r="QX26" s="12"/>
      <c r="QY26" s="12"/>
      <c r="QZ26" s="12"/>
      <c r="RA26" s="12"/>
      <c r="RB26" s="12"/>
      <c r="RC26" s="12"/>
      <c r="RD26" s="12"/>
      <c r="RE26" s="12"/>
      <c r="RF26" s="12"/>
      <c r="RG26" s="12"/>
      <c r="RH26" s="12"/>
      <c r="RI26" s="12"/>
      <c r="RJ26" s="12"/>
      <c r="RK26" s="12"/>
      <c r="RL26" s="12"/>
      <c r="RM26" s="12"/>
      <c r="RN26" s="12"/>
      <c r="RO26" s="12"/>
      <c r="RP26" s="12"/>
      <c r="RQ26" s="12"/>
      <c r="RR26" s="12"/>
      <c r="RS26" s="12"/>
      <c r="RT26" s="12"/>
      <c r="RU26" s="12"/>
      <c r="RV26" s="12"/>
      <c r="RW26" s="12"/>
      <c r="RX26" s="12"/>
      <c r="RY26" s="12"/>
      <c r="RZ26" s="12"/>
      <c r="SA26" s="12"/>
      <c r="SB26" s="12"/>
      <c r="SC26" s="12"/>
      <c r="SD26" s="12"/>
      <c r="SE26" s="12"/>
      <c r="SF26" s="12"/>
      <c r="SG26" s="12"/>
      <c r="SH26" s="12"/>
      <c r="SI26" s="12"/>
      <c r="SJ26" s="12"/>
      <c r="SK26" s="12"/>
      <c r="SL26" s="12"/>
      <c r="SM26" s="12"/>
      <c r="SN26" s="12"/>
      <c r="SO26" s="12"/>
      <c r="SP26" s="12"/>
      <c r="SQ26" s="12"/>
      <c r="SR26" s="12"/>
      <c r="SS26" s="12"/>
      <c r="ST26" s="12"/>
      <c r="SU26" s="12"/>
      <c r="SV26" s="12"/>
      <c r="SW26" s="12"/>
      <c r="SX26" s="12"/>
      <c r="SY26" s="12"/>
      <c r="SZ26" s="12"/>
      <c r="TA26" s="12"/>
      <c r="TB26" s="12"/>
      <c r="TC26" s="12"/>
      <c r="TD26" s="12"/>
      <c r="TE26" s="12"/>
      <c r="TF26" s="12"/>
      <c r="TG26" s="12"/>
      <c r="TH26" s="12"/>
      <c r="TI26" s="12"/>
      <c r="TJ26" s="12"/>
      <c r="TK26" s="12"/>
      <c r="TL26" s="12"/>
      <c r="TM26" s="12"/>
      <c r="TN26" s="12"/>
      <c r="TO26" s="12"/>
      <c r="TP26" s="12"/>
      <c r="TQ26" s="12"/>
      <c r="TR26" s="12"/>
      <c r="TS26" s="12"/>
      <c r="TT26" s="12"/>
      <c r="TU26" s="12"/>
      <c r="TV26" s="12"/>
      <c r="TW26" s="12"/>
      <c r="TX26" s="12"/>
      <c r="TY26" s="12"/>
      <c r="TZ26" s="12"/>
      <c r="UA26" s="12"/>
      <c r="UB26" s="12"/>
      <c r="UC26" s="12"/>
      <c r="UD26" s="12"/>
      <c r="UE26" s="12"/>
      <c r="UF26" s="12"/>
      <c r="UG26" s="12"/>
      <c r="UH26" s="12"/>
      <c r="UI26" s="12"/>
      <c r="UJ26" s="12"/>
      <c r="UK26" s="12"/>
      <c r="UL26" s="12"/>
      <c r="UM26" s="12"/>
      <c r="UN26" s="12"/>
      <c r="UO26" s="12"/>
      <c r="UP26" s="12"/>
      <c r="UQ26" s="12"/>
      <c r="UR26" s="12"/>
      <c r="US26" s="12"/>
      <c r="UT26" s="12"/>
      <c r="UU26" s="12"/>
      <c r="UV26" s="12"/>
      <c r="UW26" s="12"/>
      <c r="UX26" s="12"/>
      <c r="UY26" s="12"/>
      <c r="UZ26" s="12"/>
      <c r="VA26" s="12"/>
      <c r="VB26" s="12"/>
      <c r="VC26" s="12"/>
      <c r="VD26" s="12"/>
      <c r="VE26" s="12"/>
      <c r="VF26" s="12"/>
      <c r="VG26" s="12"/>
      <c r="VH26" s="12"/>
      <c r="VI26" s="12"/>
      <c r="VJ26" s="12"/>
      <c r="VK26" s="12"/>
      <c r="VL26" s="12"/>
      <c r="VM26" s="12"/>
      <c r="VN26" s="12"/>
      <c r="VO26" s="12"/>
      <c r="VP26" s="12"/>
      <c r="VQ26" s="12"/>
      <c r="VR26" s="12"/>
      <c r="VS26" s="12"/>
      <c r="VT26" s="12"/>
      <c r="VU26" s="12"/>
      <c r="VV26" s="12"/>
      <c r="VW26" s="12"/>
      <c r="VX26" s="12"/>
      <c r="VY26" s="12"/>
      <c r="VZ26" s="12"/>
      <c r="WA26" s="12"/>
      <c r="WB26" s="12"/>
      <c r="WC26" s="12"/>
      <c r="WD26" s="12"/>
      <c r="WE26" s="12"/>
      <c r="WF26" s="12"/>
      <c r="WG26" s="12"/>
      <c r="WH26" s="12"/>
      <c r="WI26" s="12"/>
      <c r="WJ26" s="12"/>
      <c r="WK26" s="12"/>
      <c r="WL26" s="12"/>
      <c r="WM26" s="12"/>
      <c r="WN26" s="12"/>
      <c r="WO26" s="12"/>
      <c r="WP26" s="12"/>
      <c r="WQ26" s="12"/>
      <c r="WR26" s="12"/>
      <c r="WS26" s="12"/>
      <c r="WT26" s="12"/>
      <c r="WU26" s="12"/>
      <c r="WV26" s="12"/>
      <c r="WW26" s="12"/>
      <c r="WX26" s="12"/>
      <c r="WY26" s="12"/>
      <c r="WZ26" s="12"/>
      <c r="XA26" s="12"/>
      <c r="XB26" s="12"/>
      <c r="XC26" s="12"/>
      <c r="XD26" s="12"/>
      <c r="XE26" s="12"/>
      <c r="XF26" s="12"/>
      <c r="XG26" s="12"/>
      <c r="XH26" s="12"/>
      <c r="XI26" s="12"/>
      <c r="XJ26" s="12"/>
      <c r="XK26" s="12"/>
      <c r="XL26" s="12"/>
      <c r="XM26" s="12"/>
      <c r="XN26" s="12"/>
      <c r="XO26" s="12"/>
      <c r="XP26" s="12"/>
      <c r="XQ26" s="12"/>
      <c r="XR26" s="12"/>
      <c r="XS26" s="12"/>
      <c r="XT26" s="12"/>
      <c r="XU26" s="12"/>
      <c r="XV26" s="12"/>
      <c r="XW26" s="12"/>
      <c r="XX26" s="12"/>
      <c r="XY26" s="12"/>
      <c r="XZ26" s="12"/>
      <c r="YA26" s="12"/>
      <c r="YB26" s="12"/>
      <c r="YC26" s="12"/>
      <c r="YD26" s="12"/>
      <c r="YE26" s="12"/>
      <c r="YF26" s="12"/>
      <c r="YG26" s="12"/>
      <c r="YH26" s="12"/>
      <c r="YI26" s="12"/>
      <c r="YJ26" s="12"/>
      <c r="YK26" s="12"/>
      <c r="YL26" s="12"/>
      <c r="YM26" s="12"/>
      <c r="YN26" s="12"/>
      <c r="YO26" s="12"/>
      <c r="YP26" s="12"/>
      <c r="YQ26" s="12"/>
      <c r="YR26" s="12"/>
      <c r="YS26" s="12"/>
      <c r="YT26" s="12"/>
      <c r="YU26" s="12"/>
      <c r="YV26" s="12"/>
      <c r="YW26" s="12"/>
      <c r="YX26" s="12"/>
      <c r="YY26" s="12"/>
      <c r="YZ26" s="12"/>
      <c r="ZA26" s="12"/>
      <c r="ZB26" s="12"/>
      <c r="ZC26" s="12"/>
      <c r="ZD26" s="12"/>
      <c r="ZE26" s="12"/>
      <c r="ZF26" s="12"/>
      <c r="ZG26" s="12"/>
      <c r="ZH26" s="12"/>
      <c r="ZI26" s="12"/>
      <c r="ZJ26" s="12"/>
      <c r="ZK26" s="12"/>
      <c r="ZL26" s="12"/>
      <c r="ZM26" s="12"/>
      <c r="ZN26" s="12"/>
      <c r="ZO26" s="12"/>
      <c r="ZP26" s="12"/>
      <c r="ZQ26" s="12"/>
      <c r="ZR26" s="12"/>
      <c r="ZS26" s="12"/>
      <c r="ZT26" s="12"/>
      <c r="ZU26" s="12"/>
      <c r="ZV26" s="12"/>
      <c r="ZW26" s="12"/>
      <c r="ZX26" s="12"/>
      <c r="ZY26" s="12"/>
      <c r="ZZ26" s="12"/>
      <c r="AAA26" s="12"/>
      <c r="AAB26" s="12"/>
      <c r="AAC26" s="12"/>
      <c r="AAD26" s="12"/>
      <c r="AAE26" s="12"/>
      <c r="AAF26" s="12"/>
      <c r="AAG26" s="12"/>
      <c r="AAH26" s="12"/>
      <c r="AAI26" s="12"/>
      <c r="AAJ26" s="12"/>
      <c r="AAK26" s="12"/>
      <c r="AAL26" s="12"/>
      <c r="AAM26" s="12"/>
      <c r="AAN26" s="12"/>
      <c r="AAO26" s="12"/>
      <c r="AAP26" s="12"/>
      <c r="AAQ26" s="12"/>
      <c r="AAR26" s="12"/>
      <c r="AAS26" s="12"/>
      <c r="AAT26" s="12"/>
      <c r="AAU26" s="12"/>
      <c r="AAV26" s="12"/>
      <c r="AAW26" s="12"/>
      <c r="AAX26" s="12"/>
      <c r="AAY26" s="12"/>
      <c r="AAZ26" s="12"/>
      <c r="ABA26" s="12"/>
      <c r="ABB26" s="12"/>
      <c r="ABC26" s="12"/>
      <c r="ABD26" s="12"/>
      <c r="ABE26" s="12"/>
      <c r="ABF26" s="12"/>
      <c r="ABG26" s="12"/>
      <c r="ABH26" s="12"/>
      <c r="ABI26" s="12"/>
      <c r="ABJ26" s="12"/>
      <c r="ABK26" s="12"/>
      <c r="ABL26" s="12"/>
      <c r="ABM26" s="12"/>
      <c r="ABN26" s="12"/>
      <c r="ABO26" s="12"/>
      <c r="ABP26" s="12"/>
      <c r="ABQ26" s="12"/>
      <c r="ABR26" s="12"/>
      <c r="ABS26" s="12"/>
      <c r="ABT26" s="12"/>
      <c r="ABU26" s="12"/>
      <c r="ABV26" s="12"/>
      <c r="ABW26" s="12"/>
      <c r="ABX26" s="12"/>
      <c r="ABY26" s="12"/>
      <c r="ABZ26" s="12"/>
      <c r="ACA26" s="12"/>
      <c r="ACB26" s="12"/>
      <c r="ACC26" s="12"/>
      <c r="ACD26" s="12"/>
      <c r="ACE26" s="12"/>
      <c r="ACF26" s="12"/>
      <c r="ACG26" s="12"/>
      <c r="ACH26" s="12"/>
      <c r="ACI26" s="12"/>
      <c r="ACJ26" s="12"/>
      <c r="ACK26" s="12"/>
      <c r="ACL26" s="12"/>
      <c r="ACM26" s="12"/>
      <c r="ACN26" s="12"/>
      <c r="ACO26" s="12"/>
      <c r="ACP26" s="12"/>
      <c r="ACQ26" s="12"/>
      <c r="ACR26" s="12"/>
      <c r="ACS26" s="12"/>
      <c r="ACT26" s="12"/>
      <c r="ACU26" s="12"/>
      <c r="ACV26" s="12"/>
      <c r="ACW26" s="12"/>
      <c r="ACX26" s="12"/>
      <c r="ACY26" s="12"/>
      <c r="ACZ26" s="12"/>
      <c r="ADA26" s="12"/>
      <c r="ADB26" s="12"/>
      <c r="ADC26" s="12"/>
      <c r="ADD26" s="12"/>
      <c r="ADE26" s="12"/>
      <c r="ADF26" s="12"/>
      <c r="ADG26" s="12"/>
      <c r="ADH26" s="12"/>
      <c r="ADI26" s="12"/>
      <c r="ADJ26" s="12"/>
      <c r="ADK26" s="12"/>
      <c r="ADL26" s="12"/>
      <c r="ADM26" s="12"/>
      <c r="ADN26" s="12"/>
      <c r="ADO26" s="12"/>
      <c r="ADP26" s="12"/>
      <c r="ADQ26" s="12"/>
      <c r="ADR26" s="12"/>
      <c r="ADS26" s="12"/>
      <c r="ADT26" s="12"/>
      <c r="ADU26" s="12"/>
      <c r="ADV26" s="12"/>
      <c r="ADW26" s="12"/>
      <c r="ADX26" s="12"/>
      <c r="ADY26" s="12"/>
      <c r="ADZ26" s="12"/>
      <c r="AEA26" s="12"/>
      <c r="AEB26" s="12"/>
      <c r="AEC26" s="12"/>
      <c r="AED26" s="12"/>
      <c r="AEE26" s="12"/>
      <c r="AEF26" s="12"/>
      <c r="AEG26" s="12"/>
      <c r="AEH26" s="12"/>
      <c r="AEI26" s="12"/>
      <c r="AEJ26" s="12"/>
      <c r="AEK26" s="12"/>
      <c r="AEL26" s="12"/>
      <c r="AEM26" s="12"/>
      <c r="AEN26" s="12"/>
      <c r="AEO26" s="12"/>
      <c r="AEP26" s="12"/>
      <c r="AEQ26" s="12"/>
      <c r="AER26" s="12"/>
      <c r="AES26" s="12"/>
      <c r="AET26" s="12"/>
      <c r="AEU26" s="12"/>
      <c r="AEV26" s="12"/>
      <c r="AEW26" s="12"/>
      <c r="AEX26" s="12"/>
      <c r="AEY26" s="12"/>
      <c r="AEZ26" s="12"/>
      <c r="AFA26" s="12"/>
      <c r="AFB26" s="12"/>
      <c r="AFC26" s="12"/>
      <c r="AFD26" s="12"/>
      <c r="AFE26" s="12"/>
      <c r="AFF26" s="12"/>
      <c r="AFG26" s="12"/>
      <c r="AFH26" s="12"/>
      <c r="AFI26" s="12"/>
      <c r="AFJ26" s="12"/>
      <c r="AFK26" s="12"/>
      <c r="AFL26" s="12"/>
      <c r="AFM26" s="12"/>
      <c r="AFN26" s="12"/>
      <c r="AFO26" s="12"/>
      <c r="AFP26" s="12"/>
      <c r="AFQ26" s="12"/>
      <c r="AFR26" s="12"/>
      <c r="AFS26" s="12"/>
      <c r="AFT26" s="12"/>
      <c r="AFU26" s="12"/>
      <c r="AFV26" s="12"/>
      <c r="AFW26" s="12"/>
      <c r="AFX26" s="12"/>
      <c r="AFY26" s="12"/>
      <c r="AFZ26" s="12"/>
      <c r="AGA26" s="12"/>
      <c r="AGB26" s="12"/>
      <c r="AGC26" s="12"/>
      <c r="AGD26" s="12"/>
      <c r="AGE26" s="12"/>
      <c r="AGF26" s="12"/>
      <c r="AGG26" s="12"/>
      <c r="AGH26" s="12"/>
      <c r="AGI26" s="12"/>
      <c r="AGJ26" s="12"/>
      <c r="AGK26" s="12"/>
      <c r="AGL26" s="12"/>
      <c r="AGM26" s="12"/>
      <c r="AGN26" s="12"/>
      <c r="AGO26" s="12"/>
      <c r="AGP26" s="12"/>
      <c r="AGQ26" s="12"/>
      <c r="AGR26" s="12"/>
      <c r="AGS26" s="12"/>
      <c r="AGT26" s="12"/>
      <c r="AGU26" s="12"/>
      <c r="AGV26" s="12"/>
      <c r="AGW26" s="12"/>
      <c r="AGX26" s="12"/>
      <c r="AGY26" s="12"/>
      <c r="AGZ26" s="12"/>
      <c r="AHA26" s="12"/>
      <c r="AHB26" s="12"/>
      <c r="AHC26" s="12"/>
      <c r="AHD26" s="12"/>
      <c r="AHE26" s="12"/>
      <c r="AHF26" s="12"/>
      <c r="AHG26" s="12"/>
      <c r="AHH26" s="12"/>
      <c r="AHI26" s="12"/>
      <c r="AHJ26" s="12"/>
      <c r="AHK26" s="12"/>
      <c r="AHL26" s="12"/>
      <c r="AHM26" s="12"/>
      <c r="AHN26" s="12"/>
      <c r="AHO26" s="12"/>
      <c r="AHP26" s="12"/>
      <c r="AHQ26" s="12"/>
      <c r="AHR26" s="12"/>
      <c r="AHS26" s="12"/>
      <c r="AHT26" s="12"/>
      <c r="AHU26" s="12"/>
      <c r="AHV26" s="12"/>
      <c r="AHW26" s="12"/>
      <c r="AHX26" s="12"/>
      <c r="AHY26" s="12"/>
      <c r="AHZ26" s="12"/>
      <c r="AIA26" s="12"/>
      <c r="AIB26" s="12"/>
      <c r="AIC26" s="12"/>
      <c r="AID26" s="12"/>
      <c r="AIE26" s="12"/>
      <c r="AIF26" s="12"/>
      <c r="AIG26" s="12"/>
      <c r="AIH26" s="12"/>
      <c r="AII26" s="12"/>
      <c r="AIJ26" s="12"/>
      <c r="AIK26" s="12"/>
      <c r="AIL26" s="12"/>
      <c r="AIM26" s="12"/>
      <c r="AIN26" s="12"/>
      <c r="AIO26" s="12"/>
      <c r="AIP26" s="12"/>
      <c r="AIQ26" s="12"/>
      <c r="AIR26" s="12"/>
      <c r="AIS26" s="12"/>
      <c r="AIT26" s="12"/>
      <c r="AIU26" s="12"/>
      <c r="AIV26" s="12"/>
      <c r="AIW26" s="12"/>
      <c r="AIX26" s="12"/>
      <c r="AIY26" s="12"/>
      <c r="AIZ26" s="12"/>
      <c r="AJA26" s="12"/>
      <c r="AJB26" s="12"/>
      <c r="AJC26" s="12"/>
      <c r="AJD26" s="12"/>
      <c r="AJE26" s="12"/>
      <c r="AJF26" s="12"/>
      <c r="AJG26" s="12"/>
      <c r="AJH26" s="12"/>
      <c r="AJI26" s="12"/>
      <c r="AJJ26" s="12"/>
      <c r="AJK26" s="12"/>
      <c r="AJL26" s="12"/>
      <c r="AJM26" s="12"/>
      <c r="AJN26" s="12"/>
      <c r="AJO26" s="12"/>
      <c r="AJP26" s="12"/>
      <c r="AJQ26" s="12"/>
      <c r="AJR26" s="12"/>
      <c r="AJS26" s="12"/>
      <c r="AJT26" s="12"/>
      <c r="AJU26" s="12"/>
      <c r="AJV26" s="12"/>
      <c r="AJW26" s="12"/>
      <c r="AJX26" s="12"/>
      <c r="AJY26" s="12"/>
      <c r="AJZ26" s="12"/>
      <c r="AKA26" s="12"/>
      <c r="AKB26" s="12"/>
      <c r="AKC26" s="12"/>
      <c r="AKD26" s="12"/>
      <c r="AKE26" s="12"/>
      <c r="AKF26" s="12"/>
      <c r="AKG26" s="12"/>
      <c r="AKH26" s="12"/>
      <c r="AKI26" s="12"/>
      <c r="AKJ26" s="12"/>
      <c r="AKK26" s="12"/>
      <c r="AKL26" s="12"/>
      <c r="AKM26" s="12"/>
      <c r="AKN26" s="12"/>
      <c r="AKO26" s="12"/>
      <c r="AKP26" s="12"/>
      <c r="AKQ26" s="12"/>
      <c r="AKR26" s="12"/>
      <c r="AKS26" s="12"/>
      <c r="AKT26" s="12"/>
      <c r="AKU26" s="12"/>
      <c r="AKV26" s="12"/>
      <c r="AKW26" s="12"/>
      <c r="AKX26" s="12"/>
      <c r="AKY26" s="12"/>
      <c r="AKZ26" s="12"/>
      <c r="ALA26" s="12"/>
      <c r="ALB26" s="12"/>
      <c r="ALC26" s="12"/>
      <c r="ALD26" s="12"/>
      <c r="ALE26" s="12"/>
      <c r="ALF26" s="12"/>
      <c r="ALG26" s="12"/>
      <c r="ALH26" s="12"/>
      <c r="ALI26" s="12"/>
      <c r="ALJ26" s="12"/>
      <c r="ALK26" s="12"/>
      <c r="ALL26" s="12"/>
      <c r="ALM26" s="12"/>
      <c r="ALN26" s="12"/>
      <c r="ALO26" s="12"/>
      <c r="ALP26" s="12"/>
      <c r="ALQ26" s="12"/>
      <c r="ALR26" s="12"/>
      <c r="ALS26" s="12"/>
      <c r="ALT26" s="12"/>
      <c r="ALU26" s="12"/>
      <c r="ALV26" s="12"/>
      <c r="ALW26" s="12"/>
      <c r="ALX26" s="12"/>
      <c r="ALY26" s="12"/>
      <c r="ALZ26" s="12"/>
      <c r="AMA26" s="12"/>
      <c r="AMB26" s="12"/>
      <c r="AMC26" s="12"/>
      <c r="AMD26" s="12"/>
      <c r="AME26" s="12"/>
      <c r="AMF26" s="12"/>
      <c r="AMG26" s="12"/>
      <c r="AMH26" s="12"/>
      <c r="AMI26" s="12"/>
      <c r="AMJ26" s="12"/>
      <c r="AMK26" s="12"/>
      <c r="AML26" s="12"/>
      <c r="AMM26" s="12"/>
      <c r="AMN26" s="12"/>
      <c r="AMO26" s="12"/>
      <c r="AMP26" s="12"/>
      <c r="AMQ26" s="12"/>
      <c r="AMR26" s="12"/>
      <c r="AMS26" s="12"/>
      <c r="AMT26" s="12"/>
      <c r="AMU26" s="12"/>
      <c r="AMV26" s="12"/>
      <c r="AMW26" s="12"/>
      <c r="AMX26" s="12"/>
      <c r="AMY26" s="12"/>
      <c r="AMZ26" s="12"/>
      <c r="ANA26" s="12"/>
      <c r="ANB26" s="12"/>
      <c r="ANC26" s="12"/>
      <c r="AND26" s="12"/>
      <c r="ANE26" s="12"/>
      <c r="ANF26" s="12"/>
      <c r="ANG26" s="12"/>
      <c r="ANH26" s="12"/>
      <c r="ANI26" s="12"/>
      <c r="ANJ26" s="12"/>
      <c r="ANK26" s="12"/>
      <c r="ANL26" s="12"/>
      <c r="ANM26" s="12"/>
      <c r="ANN26" s="12"/>
      <c r="ANO26" s="12"/>
      <c r="ANP26" s="12"/>
      <c r="ANQ26" s="12"/>
      <c r="ANR26" s="12"/>
      <c r="ANS26" s="12"/>
      <c r="ANT26" s="12"/>
      <c r="ANU26" s="12"/>
      <c r="ANV26" s="12"/>
      <c r="ANW26" s="12"/>
      <c r="ANX26" s="12"/>
      <c r="ANY26" s="12"/>
      <c r="ANZ26" s="12"/>
      <c r="AOA26" s="12"/>
      <c r="AOB26" s="12"/>
      <c r="AOC26" s="12"/>
      <c r="AOD26" s="12"/>
      <c r="AOE26" s="12"/>
      <c r="AOF26" s="12"/>
      <c r="AOG26" s="12"/>
      <c r="AOH26" s="12"/>
      <c r="AOI26" s="12"/>
      <c r="AOJ26" s="12"/>
      <c r="AOK26" s="12"/>
      <c r="AOL26" s="12"/>
      <c r="AOM26" s="12"/>
      <c r="AON26" s="12"/>
      <c r="AOO26" s="12"/>
      <c r="AOP26" s="12"/>
      <c r="AOQ26" s="12"/>
      <c r="AOR26" s="12"/>
      <c r="AOS26" s="12"/>
      <c r="AOT26" s="12"/>
      <c r="AOU26" s="12"/>
      <c r="AOV26" s="12"/>
      <c r="AOW26" s="12"/>
      <c r="AOX26" s="12"/>
      <c r="AOY26" s="12"/>
      <c r="AOZ26" s="12"/>
      <c r="APA26" s="12"/>
      <c r="APB26" s="12"/>
      <c r="APC26" s="12"/>
      <c r="APD26" s="12"/>
      <c r="APE26" s="12"/>
      <c r="APF26" s="12"/>
      <c r="APG26" s="12"/>
      <c r="APH26" s="12"/>
      <c r="API26" s="12"/>
      <c r="APJ26" s="12"/>
      <c r="APK26" s="12"/>
      <c r="APL26" s="12"/>
      <c r="APM26" s="12"/>
      <c r="APN26" s="12"/>
      <c r="APO26" s="12"/>
      <c r="APP26" s="12"/>
      <c r="APQ26" s="12"/>
      <c r="APR26" s="12"/>
      <c r="APS26" s="12"/>
      <c r="APT26" s="12"/>
      <c r="APU26" s="12"/>
      <c r="APV26" s="12"/>
      <c r="APW26" s="12"/>
      <c r="APX26" s="12"/>
      <c r="APY26" s="12"/>
      <c r="APZ26" s="12"/>
      <c r="AQA26" s="12"/>
      <c r="AQB26" s="12"/>
      <c r="AQC26" s="12"/>
      <c r="AQD26" s="12"/>
      <c r="AQE26" s="12"/>
      <c r="AQF26" s="12"/>
      <c r="AQG26" s="12"/>
      <c r="AQH26" s="12"/>
      <c r="AQI26" s="12"/>
      <c r="AQJ26" s="12"/>
      <c r="AQK26" s="12"/>
      <c r="AQL26" s="12"/>
      <c r="AQM26" s="12"/>
      <c r="AQN26" s="12"/>
      <c r="AQO26" s="12"/>
      <c r="AQP26" s="12"/>
      <c r="AQQ26" s="12"/>
      <c r="AQR26" s="12"/>
      <c r="AQS26" s="12"/>
      <c r="AQT26" s="12"/>
      <c r="AQU26" s="12"/>
      <c r="AQV26" s="12"/>
      <c r="AQW26" s="12"/>
      <c r="AQX26" s="12"/>
      <c r="AQY26" s="12"/>
      <c r="AQZ26" s="12"/>
      <c r="ARA26" s="12"/>
      <c r="ARB26" s="12"/>
      <c r="ARC26" s="12"/>
      <c r="ARD26" s="12"/>
      <c r="ARE26" s="12"/>
      <c r="ARF26" s="12"/>
      <c r="ARG26" s="12"/>
      <c r="ARH26" s="12"/>
      <c r="ARI26" s="12"/>
      <c r="ARJ26" s="12"/>
      <c r="ARK26" s="12"/>
      <c r="ARL26" s="12"/>
      <c r="ARM26" s="12"/>
      <c r="ARN26" s="12"/>
      <c r="ARO26" s="12"/>
      <c r="ARP26" s="12"/>
      <c r="ARQ26" s="12"/>
      <c r="ARR26" s="12"/>
      <c r="ARS26" s="12"/>
      <c r="ART26" s="12"/>
      <c r="ARU26" s="12"/>
      <c r="ARV26" s="12"/>
      <c r="ARW26" s="12"/>
      <c r="ARX26" s="12"/>
      <c r="ARY26" s="12"/>
      <c r="ARZ26" s="12"/>
      <c r="ASA26" s="12"/>
      <c r="ASB26" s="12"/>
      <c r="ASC26" s="12"/>
      <c r="ASD26" s="12"/>
      <c r="ASE26" s="12"/>
      <c r="ASF26" s="12"/>
      <c r="ASG26" s="12"/>
      <c r="ASH26" s="12"/>
      <c r="ASI26" s="12"/>
      <c r="ASJ26" s="12"/>
      <c r="ASK26" s="12"/>
      <c r="ASL26" s="12"/>
      <c r="ASM26" s="12"/>
      <c r="ASN26" s="12"/>
      <c r="ASO26" s="12"/>
      <c r="ASP26" s="12"/>
      <c r="ASQ26" s="12"/>
      <c r="ASR26" s="12"/>
      <c r="ASS26" s="12"/>
      <c r="AST26" s="12"/>
      <c r="ASU26" s="12"/>
      <c r="ASV26" s="12"/>
      <c r="ASW26" s="12"/>
      <c r="ASX26" s="12"/>
      <c r="ASY26" s="12"/>
      <c r="ASZ26" s="12"/>
      <c r="ATA26" s="12"/>
      <c r="ATB26" s="12"/>
      <c r="ATC26" s="12"/>
      <c r="ATD26" s="12"/>
      <c r="ATE26" s="12"/>
      <c r="ATF26" s="12"/>
      <c r="ATG26" s="12"/>
      <c r="ATH26" s="12"/>
      <c r="ATI26" s="12"/>
      <c r="ATJ26" s="12"/>
      <c r="ATK26" s="12"/>
      <c r="ATL26" s="12"/>
      <c r="ATM26" s="12"/>
      <c r="ATN26" s="12"/>
      <c r="ATO26" s="12"/>
      <c r="ATP26" s="12"/>
      <c r="ATQ26" s="12"/>
      <c r="ATR26" s="12"/>
      <c r="ATS26" s="12"/>
      <c r="ATT26" s="12"/>
      <c r="ATU26" s="12"/>
      <c r="ATV26" s="12"/>
      <c r="ATW26" s="12"/>
      <c r="ATX26" s="12"/>
      <c r="ATY26" s="12"/>
      <c r="ATZ26" s="12"/>
      <c r="AUA26" s="12"/>
      <c r="AUB26" s="12"/>
      <c r="AUC26" s="12"/>
      <c r="AUD26" s="12"/>
      <c r="AUE26" s="12"/>
      <c r="AUF26" s="12"/>
      <c r="AUG26" s="12"/>
      <c r="AUH26" s="12"/>
      <c r="AUI26" s="12"/>
      <c r="AUJ26" s="12"/>
      <c r="AUK26" s="12"/>
      <c r="AUL26" s="12"/>
      <c r="AUM26" s="12"/>
      <c r="AUN26" s="12"/>
      <c r="AUO26" s="12"/>
      <c r="AUP26" s="12"/>
      <c r="AUQ26" s="12"/>
      <c r="AUR26" s="12"/>
      <c r="AUS26" s="12"/>
      <c r="AUT26" s="12"/>
      <c r="AUU26" s="12"/>
      <c r="AUV26" s="12"/>
      <c r="AUW26" s="12"/>
      <c r="AUX26" s="12"/>
      <c r="AUY26" s="12"/>
      <c r="AUZ26" s="12"/>
      <c r="AVA26" s="12"/>
      <c r="AVB26" s="12"/>
      <c r="AVC26" s="12"/>
      <c r="AVD26" s="12"/>
      <c r="AVE26" s="12"/>
      <c r="AVF26" s="12"/>
      <c r="AVG26" s="12"/>
      <c r="AVH26" s="12"/>
      <c r="AVI26" s="12"/>
      <c r="AVJ26" s="12"/>
      <c r="AVK26" s="12"/>
      <c r="AVL26" s="12"/>
      <c r="AVM26" s="12"/>
      <c r="AVN26" s="12"/>
      <c r="AVO26" s="12"/>
      <c r="AVP26" s="12"/>
      <c r="AVQ26" s="12"/>
      <c r="AVR26" s="12"/>
      <c r="AVS26" s="12"/>
      <c r="AVT26" s="12"/>
      <c r="AVU26" s="12"/>
      <c r="AVV26" s="12"/>
      <c r="AVW26" s="12"/>
      <c r="AVX26" s="12"/>
      <c r="AVY26" s="12"/>
      <c r="AVZ26" s="12"/>
      <c r="AWA26" s="12"/>
      <c r="AWB26" s="12"/>
      <c r="AWC26" s="12"/>
      <c r="AWD26" s="12"/>
      <c r="AWE26" s="12"/>
      <c r="AWF26" s="12"/>
      <c r="AWG26" s="12"/>
      <c r="AWH26" s="12"/>
      <c r="AWI26" s="12"/>
      <c r="AWJ26" s="12"/>
      <c r="AWK26" s="12"/>
      <c r="AWL26" s="12"/>
      <c r="AWM26" s="12"/>
      <c r="AWN26" s="12"/>
      <c r="AWO26" s="12"/>
      <c r="AWP26" s="12"/>
      <c r="AWQ26" s="12"/>
      <c r="AWR26" s="12"/>
      <c r="AWS26" s="12"/>
      <c r="AWT26" s="12"/>
      <c r="AWU26" s="12"/>
      <c r="AWV26" s="12"/>
      <c r="AWW26" s="12"/>
      <c r="AWX26" s="12"/>
      <c r="AWY26" s="12"/>
      <c r="AWZ26" s="12"/>
      <c r="AXA26" s="12"/>
      <c r="AXB26" s="12"/>
      <c r="AXC26" s="12"/>
      <c r="AXD26" s="12"/>
      <c r="AXE26" s="12"/>
      <c r="AXF26" s="12"/>
      <c r="AXG26" s="12"/>
      <c r="AXH26" s="12"/>
      <c r="AXI26" s="12"/>
      <c r="AXJ26" s="12"/>
      <c r="AXK26" s="12"/>
      <c r="AXL26" s="12"/>
      <c r="AXM26" s="12"/>
      <c r="AXN26" s="12"/>
      <c r="AXO26" s="12"/>
      <c r="AXP26" s="12"/>
      <c r="AXQ26" s="12"/>
      <c r="AXR26" s="12"/>
      <c r="AXS26" s="12"/>
      <c r="AXT26" s="12"/>
      <c r="AXU26" s="12"/>
      <c r="AXV26" s="12"/>
      <c r="AXW26" s="12"/>
      <c r="AXX26" s="12"/>
      <c r="AXY26" s="12"/>
      <c r="AXZ26" s="12"/>
      <c r="AYA26" s="12"/>
      <c r="AYB26" s="12"/>
      <c r="AYC26" s="12"/>
      <c r="AYD26" s="12"/>
      <c r="AYE26" s="12"/>
      <c r="AYF26" s="12"/>
      <c r="AYG26" s="12"/>
      <c r="AYH26" s="12"/>
      <c r="AYI26" s="12"/>
      <c r="AYJ26" s="12"/>
      <c r="AYK26" s="12"/>
      <c r="AYL26" s="12"/>
      <c r="AYM26" s="12"/>
      <c r="AYN26" s="12"/>
      <c r="AYO26" s="12"/>
      <c r="AYP26" s="12"/>
      <c r="AYQ26" s="12"/>
      <c r="AYR26" s="12"/>
      <c r="AYS26" s="12"/>
      <c r="AYT26" s="12"/>
      <c r="AYU26" s="12"/>
      <c r="AYV26" s="12"/>
      <c r="AYW26" s="12"/>
      <c r="AYX26" s="12"/>
      <c r="AYY26" s="12"/>
      <c r="AYZ26" s="12"/>
      <c r="AZA26" s="12"/>
      <c r="AZB26" s="12"/>
      <c r="AZC26" s="12"/>
      <c r="AZD26" s="12"/>
      <c r="AZE26" s="12"/>
      <c r="AZF26" s="12"/>
      <c r="AZG26" s="12"/>
      <c r="AZH26" s="12"/>
      <c r="AZI26" s="12"/>
      <c r="AZJ26" s="12"/>
      <c r="AZK26" s="12"/>
      <c r="AZL26" s="12"/>
      <c r="AZM26" s="12"/>
      <c r="AZN26" s="12"/>
      <c r="AZO26" s="12"/>
      <c r="AZP26" s="12"/>
      <c r="AZQ26" s="12"/>
      <c r="AZR26" s="12"/>
      <c r="AZS26" s="12"/>
      <c r="AZT26" s="12"/>
      <c r="AZU26" s="12"/>
      <c r="AZV26" s="12"/>
      <c r="AZW26" s="12"/>
      <c r="AZX26" s="12"/>
      <c r="AZY26" s="12"/>
      <c r="AZZ26" s="12"/>
      <c r="BAA26" s="12"/>
      <c r="BAB26" s="12"/>
      <c r="BAC26" s="12"/>
      <c r="BAD26" s="12"/>
      <c r="BAE26" s="12"/>
      <c r="BAF26" s="12"/>
      <c r="BAG26" s="12"/>
      <c r="BAH26" s="12"/>
      <c r="BAI26" s="12"/>
      <c r="BAJ26" s="12"/>
      <c r="BAK26" s="12"/>
      <c r="BAL26" s="12"/>
      <c r="BAM26" s="12"/>
      <c r="BAN26" s="12"/>
      <c r="BAO26" s="12"/>
      <c r="BAP26" s="12"/>
      <c r="BAQ26" s="12"/>
      <c r="BAR26" s="12"/>
      <c r="BAS26" s="12"/>
      <c r="BAT26" s="12"/>
      <c r="BAU26" s="12"/>
      <c r="BAV26" s="12"/>
      <c r="BAW26" s="12"/>
      <c r="BAX26" s="12"/>
      <c r="BAY26" s="12"/>
      <c r="BAZ26" s="12"/>
      <c r="BBA26" s="12"/>
      <c r="BBB26" s="12"/>
      <c r="BBC26" s="12"/>
      <c r="BBD26" s="12"/>
      <c r="BBE26" s="12"/>
      <c r="BBF26" s="12"/>
      <c r="BBG26" s="12"/>
      <c r="BBH26" s="12"/>
      <c r="BBI26" s="12"/>
      <c r="BBJ26" s="12"/>
      <c r="BBK26" s="12"/>
      <c r="BBL26" s="12"/>
      <c r="BBM26" s="12"/>
      <c r="BBN26" s="12"/>
      <c r="BBO26" s="12"/>
      <c r="BBP26" s="12"/>
      <c r="BBQ26" s="12"/>
      <c r="BBR26" s="12"/>
      <c r="BBS26" s="12"/>
      <c r="BBT26" s="12"/>
      <c r="BBU26" s="12"/>
      <c r="BBV26" s="12"/>
      <c r="BBW26" s="12"/>
      <c r="BBX26" s="12"/>
      <c r="BBY26" s="12"/>
      <c r="BBZ26" s="12"/>
      <c r="BCA26" s="12"/>
      <c r="BCB26" s="12"/>
      <c r="BCC26" s="12"/>
      <c r="BCD26" s="12"/>
      <c r="BCE26" s="12"/>
      <c r="BCF26" s="12"/>
      <c r="BCG26" s="12"/>
      <c r="BCH26" s="12"/>
      <c r="BCI26" s="12"/>
      <c r="BCJ26" s="12"/>
      <c r="BCK26" s="12"/>
      <c r="BCL26" s="12"/>
      <c r="BCM26" s="12"/>
      <c r="BCN26" s="12"/>
      <c r="BCO26" s="12"/>
      <c r="BCP26" s="12"/>
      <c r="BCQ26" s="12"/>
      <c r="BCR26" s="12"/>
      <c r="BCS26" s="12"/>
      <c r="BCT26" s="12"/>
      <c r="BCU26" s="12"/>
      <c r="BCV26" s="12"/>
      <c r="BCW26" s="12"/>
      <c r="BCX26" s="12"/>
      <c r="BCY26" s="12"/>
      <c r="BCZ26" s="12"/>
      <c r="BDA26" s="12"/>
      <c r="BDB26" s="12"/>
      <c r="BDC26" s="12"/>
      <c r="BDD26" s="12"/>
      <c r="BDE26" s="12"/>
      <c r="BDF26" s="12"/>
      <c r="BDG26" s="12"/>
      <c r="BDH26" s="12"/>
      <c r="BDI26" s="12"/>
      <c r="BDJ26" s="12"/>
      <c r="BDK26" s="12"/>
      <c r="BDL26" s="12"/>
      <c r="BDM26" s="12"/>
      <c r="BDN26" s="12"/>
      <c r="BDO26" s="12"/>
      <c r="BDP26" s="12"/>
      <c r="BDQ26" s="12"/>
      <c r="BDR26" s="12"/>
      <c r="BDS26" s="12"/>
      <c r="BDT26" s="12"/>
      <c r="BDU26" s="12"/>
      <c r="BDV26" s="12"/>
      <c r="BDW26" s="12"/>
      <c r="BDX26" s="12"/>
      <c r="BDY26" s="12"/>
      <c r="BDZ26" s="12"/>
      <c r="BEA26" s="12"/>
      <c r="BEB26" s="12"/>
      <c r="BEC26" s="12"/>
      <c r="BED26" s="12"/>
      <c r="BEE26" s="12"/>
      <c r="BEF26" s="12"/>
      <c r="BEG26" s="12"/>
      <c r="BEH26" s="12"/>
      <c r="BEI26" s="12"/>
      <c r="BEJ26" s="12"/>
      <c r="BEK26" s="12"/>
      <c r="BEL26" s="12"/>
      <c r="BEM26" s="12"/>
      <c r="BEN26" s="12"/>
      <c r="BEO26" s="12"/>
      <c r="BEP26" s="12"/>
      <c r="BEQ26" s="12"/>
      <c r="BER26" s="12"/>
      <c r="BES26" s="12"/>
      <c r="BET26" s="12"/>
      <c r="BEU26" s="12"/>
      <c r="BEV26" s="12"/>
      <c r="BEW26" s="12"/>
      <c r="BEX26" s="12"/>
      <c r="BEY26" s="12"/>
      <c r="BEZ26" s="12"/>
      <c r="BFA26" s="12"/>
      <c r="BFB26" s="12"/>
      <c r="BFC26" s="12"/>
      <c r="BFD26" s="12"/>
      <c r="BFE26" s="12"/>
      <c r="BFF26" s="12"/>
      <c r="BFG26" s="12"/>
      <c r="BFH26" s="12"/>
      <c r="BFI26" s="12"/>
      <c r="BFJ26" s="12"/>
      <c r="BFK26" s="12"/>
      <c r="BFL26" s="12"/>
      <c r="BFM26" s="12"/>
      <c r="BFN26" s="12"/>
      <c r="BFO26" s="12"/>
      <c r="BFP26" s="12"/>
      <c r="BFQ26" s="12"/>
      <c r="BFR26" s="12"/>
      <c r="BFS26" s="12"/>
      <c r="BFT26" s="12"/>
      <c r="BFU26" s="12"/>
      <c r="BFV26" s="12"/>
      <c r="BFW26" s="12"/>
      <c r="BFX26" s="12"/>
      <c r="BFY26" s="12"/>
      <c r="BFZ26" s="12"/>
      <c r="BGA26" s="12"/>
      <c r="BGB26" s="12"/>
      <c r="BGC26" s="12"/>
      <c r="BGD26" s="12"/>
      <c r="BGE26" s="12"/>
      <c r="BGF26" s="12"/>
      <c r="BGG26" s="12"/>
      <c r="BGH26" s="12"/>
      <c r="BGI26" s="12"/>
      <c r="BGJ26" s="12"/>
      <c r="BGK26" s="12"/>
      <c r="BGL26" s="12"/>
      <c r="BGM26" s="12"/>
      <c r="BGN26" s="12"/>
      <c r="BGO26" s="12"/>
      <c r="BGP26" s="12"/>
      <c r="BGQ26" s="12"/>
      <c r="BGR26" s="12"/>
      <c r="BGS26" s="12"/>
      <c r="BGT26" s="12"/>
      <c r="BGU26" s="12"/>
      <c r="BGV26" s="12"/>
      <c r="BGW26" s="12"/>
      <c r="BGX26" s="12"/>
      <c r="BGY26" s="12"/>
      <c r="BGZ26" s="12"/>
      <c r="BHA26" s="12"/>
      <c r="BHB26" s="12"/>
      <c r="BHC26" s="12"/>
      <c r="BHD26" s="12"/>
      <c r="BHE26" s="12"/>
      <c r="BHF26" s="12"/>
      <c r="BHG26" s="12"/>
      <c r="BHH26" s="12"/>
      <c r="BHI26" s="12"/>
      <c r="BHJ26" s="12"/>
      <c r="BHK26" s="12"/>
      <c r="BHL26" s="12"/>
      <c r="BHM26" s="12"/>
      <c r="BHN26" s="12"/>
      <c r="BHO26" s="12"/>
      <c r="BHP26" s="12"/>
      <c r="BHQ26" s="12"/>
      <c r="BHR26" s="12"/>
      <c r="BHS26" s="12"/>
      <c r="BHT26" s="12"/>
      <c r="BHU26" s="12"/>
      <c r="BHV26" s="12"/>
      <c r="BHW26" s="12"/>
      <c r="BHX26" s="12"/>
      <c r="BHY26" s="12"/>
      <c r="BHZ26" s="12"/>
      <c r="BIA26" s="12"/>
      <c r="BIB26" s="12"/>
      <c r="BIC26" s="12"/>
      <c r="BID26" s="12"/>
      <c r="BIE26" s="12"/>
      <c r="BIF26" s="12"/>
      <c r="BIG26" s="12"/>
      <c r="BIH26" s="12"/>
      <c r="BII26" s="12"/>
      <c r="BIJ26" s="12"/>
      <c r="BIK26" s="12"/>
      <c r="BIL26" s="12"/>
      <c r="BIM26" s="12"/>
      <c r="BIN26" s="12"/>
      <c r="BIO26" s="12"/>
      <c r="BIP26" s="12"/>
      <c r="BIQ26" s="12"/>
      <c r="BIR26" s="12"/>
      <c r="BIS26" s="12"/>
      <c r="BIT26" s="12"/>
      <c r="BIU26" s="12"/>
      <c r="BIV26" s="12"/>
      <c r="BIW26" s="12"/>
      <c r="BIX26" s="12"/>
      <c r="BIY26" s="12"/>
      <c r="BIZ26" s="12"/>
      <c r="BJA26" s="12"/>
      <c r="BJB26" s="12"/>
      <c r="BJC26" s="12"/>
      <c r="BJD26" s="12"/>
      <c r="BJE26" s="12"/>
      <c r="BJF26" s="12"/>
      <c r="BJG26" s="12"/>
      <c r="BJH26" s="12"/>
      <c r="BJI26" s="12"/>
      <c r="BJJ26" s="12"/>
      <c r="BJK26" s="12"/>
      <c r="BJL26" s="12"/>
      <c r="BJM26" s="12"/>
      <c r="BJN26" s="12"/>
      <c r="BJO26" s="12"/>
      <c r="BJP26" s="12"/>
      <c r="BJQ26" s="12"/>
      <c r="BJR26" s="12"/>
      <c r="BJS26" s="12"/>
      <c r="BJT26" s="12"/>
      <c r="BJU26" s="12"/>
      <c r="BJV26" s="12"/>
      <c r="BJW26" s="12"/>
      <c r="BJX26" s="12"/>
      <c r="BJY26" s="12"/>
      <c r="BJZ26" s="12"/>
      <c r="BKA26" s="12"/>
      <c r="BKB26" s="12"/>
      <c r="BKC26" s="12"/>
      <c r="BKD26" s="12"/>
      <c r="BKE26" s="12"/>
      <c r="BKF26" s="12"/>
      <c r="BKG26" s="12"/>
      <c r="BKH26" s="12"/>
      <c r="BKI26" s="12"/>
      <c r="BKJ26" s="12"/>
      <c r="BKK26" s="12"/>
      <c r="BKL26" s="12"/>
      <c r="BKM26" s="12"/>
      <c r="BKN26" s="12"/>
      <c r="BKO26" s="12"/>
      <c r="BKP26" s="12"/>
      <c r="BKQ26" s="12"/>
      <c r="BKR26" s="12"/>
      <c r="BKS26" s="12"/>
      <c r="BKT26" s="12"/>
      <c r="BKU26" s="12"/>
      <c r="BKV26" s="12"/>
      <c r="BKW26" s="12"/>
      <c r="BKX26" s="12"/>
      <c r="BKY26" s="12"/>
    </row>
    <row r="27" spans="1:1663" s="3" customFormat="1">
      <c r="A27" s="143"/>
      <c r="B27" s="2" t="s">
        <v>40</v>
      </c>
      <c r="C27" s="6">
        <v>980</v>
      </c>
      <c r="D27" s="6">
        <v>996</v>
      </c>
      <c r="E27" s="6">
        <v>954</v>
      </c>
      <c r="F27" s="6">
        <v>908</v>
      </c>
      <c r="G27" s="6">
        <v>836</v>
      </c>
      <c r="H27" s="6">
        <v>522</v>
      </c>
      <c r="I27" s="6">
        <v>361</v>
      </c>
      <c r="J27" s="6">
        <v>268</v>
      </c>
      <c r="K27" s="6">
        <v>232</v>
      </c>
      <c r="L27" s="6">
        <v>287</v>
      </c>
      <c r="M27" s="6">
        <v>294</v>
      </c>
      <c r="N27" s="6">
        <v>315</v>
      </c>
      <c r="O27" s="6">
        <v>413</v>
      </c>
      <c r="P27" s="6">
        <v>915</v>
      </c>
      <c r="Q27" s="6">
        <v>1573</v>
      </c>
      <c r="R27" s="6">
        <v>383</v>
      </c>
      <c r="S27" s="6">
        <v>138</v>
      </c>
      <c r="T27" s="6">
        <v>96</v>
      </c>
      <c r="U27" s="6">
        <v>63</v>
      </c>
      <c r="V27" s="6">
        <v>42</v>
      </c>
      <c r="W27" s="6">
        <v>52</v>
      </c>
      <c r="X27" s="6">
        <v>35</v>
      </c>
      <c r="Y27" s="6">
        <v>91</v>
      </c>
      <c r="Z27" s="6">
        <v>27</v>
      </c>
      <c r="AA27" s="6">
        <v>10</v>
      </c>
      <c r="AB27" s="6">
        <v>10</v>
      </c>
      <c r="AC27" s="6">
        <v>14</v>
      </c>
      <c r="AD27" s="6">
        <v>11</v>
      </c>
      <c r="AE27" s="6">
        <v>1</v>
      </c>
      <c r="AF27" s="6">
        <v>2</v>
      </c>
      <c r="AG27" s="6">
        <v>1</v>
      </c>
      <c r="AH27" s="6">
        <v>10</v>
      </c>
      <c r="AI27" s="6">
        <v>3</v>
      </c>
      <c r="AJ27" s="6">
        <v>6</v>
      </c>
      <c r="AK27" s="6">
        <v>5</v>
      </c>
      <c r="AL27" s="10">
        <v>5</v>
      </c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2"/>
      <c r="BW27" s="12"/>
      <c r="BX27" s="12"/>
      <c r="BY27" s="12"/>
      <c r="BZ27" s="12"/>
      <c r="CA27" s="12"/>
      <c r="CB27" s="12"/>
      <c r="CC27" s="12"/>
      <c r="CD27" s="12"/>
      <c r="CE27" s="12"/>
      <c r="CF27" s="12"/>
      <c r="CG27" s="12"/>
      <c r="CH27" s="12"/>
      <c r="CI27" s="12"/>
      <c r="CJ27" s="12"/>
      <c r="CK27" s="12"/>
      <c r="CL27" s="12"/>
      <c r="CM27" s="12"/>
      <c r="CN27" s="12"/>
      <c r="CO27" s="12"/>
      <c r="CP27" s="12"/>
      <c r="CQ27" s="12"/>
      <c r="CR27" s="12"/>
      <c r="CS27" s="12"/>
      <c r="CT27" s="12"/>
      <c r="CU27" s="12"/>
      <c r="CV27" s="12"/>
      <c r="CW27" s="12"/>
      <c r="CX27" s="12"/>
      <c r="CY27" s="12"/>
      <c r="CZ27" s="12"/>
      <c r="DA27" s="12"/>
      <c r="DB27" s="12"/>
      <c r="DC27" s="12"/>
      <c r="DD27" s="12"/>
      <c r="DE27" s="12"/>
      <c r="DF27" s="12"/>
      <c r="DG27" s="12"/>
      <c r="DH27" s="12"/>
      <c r="DI27" s="12"/>
      <c r="DJ27" s="12"/>
      <c r="DK27" s="12"/>
      <c r="DL27" s="12"/>
      <c r="DM27" s="12"/>
      <c r="DN27" s="12"/>
      <c r="DO27" s="12"/>
      <c r="DP27" s="12"/>
      <c r="DQ27" s="12"/>
      <c r="DR27" s="12"/>
      <c r="DS27" s="12"/>
      <c r="DT27" s="12"/>
      <c r="DU27" s="12"/>
      <c r="DV27" s="12"/>
      <c r="DW27" s="12"/>
      <c r="DX27" s="12"/>
      <c r="DY27" s="12"/>
      <c r="DZ27" s="12"/>
      <c r="EA27" s="12"/>
      <c r="EB27" s="12"/>
      <c r="EC27" s="12"/>
      <c r="ED27" s="12"/>
      <c r="EE27" s="12"/>
      <c r="EF27" s="12"/>
      <c r="EG27" s="12"/>
      <c r="EH27" s="12"/>
      <c r="EI27" s="12"/>
      <c r="EJ27" s="12"/>
      <c r="EK27" s="12"/>
      <c r="EL27" s="12"/>
      <c r="EM27" s="12"/>
      <c r="EN27" s="12"/>
      <c r="EO27" s="12"/>
      <c r="EP27" s="12"/>
      <c r="EQ27" s="12"/>
      <c r="ER27" s="12"/>
      <c r="ES27" s="12"/>
      <c r="ET27" s="12"/>
      <c r="EU27" s="12"/>
      <c r="EV27" s="12"/>
      <c r="EW27" s="12"/>
      <c r="EX27" s="12"/>
      <c r="EY27" s="12"/>
      <c r="EZ27" s="12"/>
      <c r="FA27" s="12"/>
      <c r="FB27" s="12"/>
      <c r="FC27" s="12"/>
      <c r="FD27" s="12"/>
      <c r="FE27" s="12"/>
      <c r="FF27" s="12"/>
      <c r="FG27" s="12"/>
      <c r="FH27" s="12"/>
      <c r="FI27" s="12"/>
      <c r="FJ27" s="12"/>
      <c r="FK27" s="12"/>
      <c r="FL27" s="12"/>
      <c r="FM27" s="12"/>
      <c r="FN27" s="12"/>
      <c r="FO27" s="12"/>
      <c r="FP27" s="12"/>
      <c r="FQ27" s="12"/>
      <c r="FR27" s="12"/>
      <c r="FS27" s="12"/>
      <c r="FT27" s="12"/>
      <c r="FU27" s="12"/>
      <c r="FV27" s="12"/>
      <c r="FW27" s="12"/>
      <c r="FX27" s="12"/>
      <c r="FY27" s="12"/>
      <c r="FZ27" s="12"/>
      <c r="GA27" s="12"/>
      <c r="GB27" s="12"/>
      <c r="GC27" s="12"/>
      <c r="GD27" s="12"/>
      <c r="GE27" s="12"/>
      <c r="GF27" s="12"/>
      <c r="GG27" s="12"/>
      <c r="GH27" s="12"/>
      <c r="GI27" s="12"/>
      <c r="GJ27" s="12"/>
      <c r="GK27" s="12"/>
      <c r="GL27" s="12"/>
      <c r="GM27" s="12"/>
      <c r="GN27" s="12"/>
      <c r="GO27" s="12"/>
      <c r="GP27" s="12"/>
      <c r="GQ27" s="12"/>
      <c r="GR27" s="12"/>
      <c r="GS27" s="12"/>
      <c r="GT27" s="12"/>
      <c r="GU27" s="12"/>
      <c r="GV27" s="12"/>
      <c r="GW27" s="12"/>
      <c r="GX27" s="12"/>
      <c r="GY27" s="12"/>
      <c r="GZ27" s="12"/>
      <c r="HA27" s="12"/>
      <c r="HB27" s="12"/>
      <c r="HC27" s="12"/>
      <c r="HD27" s="12"/>
      <c r="HE27" s="12"/>
      <c r="HF27" s="12"/>
      <c r="HG27" s="12"/>
      <c r="HH27" s="12"/>
      <c r="HI27" s="12"/>
      <c r="HJ27" s="12"/>
      <c r="HK27" s="12"/>
      <c r="HL27" s="12"/>
      <c r="HM27" s="12"/>
      <c r="HN27" s="12"/>
      <c r="HO27" s="12"/>
      <c r="HP27" s="12"/>
      <c r="HQ27" s="12"/>
      <c r="HR27" s="12"/>
      <c r="HS27" s="12"/>
      <c r="HT27" s="12"/>
      <c r="HU27" s="12"/>
      <c r="HV27" s="12"/>
      <c r="HW27" s="12"/>
      <c r="HX27" s="12"/>
      <c r="HY27" s="12"/>
      <c r="HZ27" s="12"/>
      <c r="IA27" s="12"/>
      <c r="IB27" s="12"/>
      <c r="IC27" s="12"/>
      <c r="ID27" s="12"/>
      <c r="IE27" s="12"/>
      <c r="IF27" s="12"/>
      <c r="IG27" s="12"/>
      <c r="IH27" s="12"/>
      <c r="II27" s="12"/>
      <c r="IJ27" s="12"/>
      <c r="IK27" s="12"/>
      <c r="IL27" s="12"/>
      <c r="IM27" s="12"/>
      <c r="IN27" s="12"/>
      <c r="IO27" s="12"/>
      <c r="IP27" s="12"/>
      <c r="IQ27" s="12"/>
      <c r="IR27" s="12"/>
      <c r="IS27" s="12"/>
      <c r="IT27" s="12"/>
      <c r="IU27" s="12"/>
      <c r="IV27" s="12"/>
      <c r="IW27" s="12"/>
      <c r="IX27" s="12"/>
      <c r="IY27" s="12"/>
      <c r="IZ27" s="12"/>
      <c r="JA27" s="12"/>
      <c r="JB27" s="12"/>
      <c r="JC27" s="12"/>
      <c r="JD27" s="12"/>
      <c r="JE27" s="12"/>
      <c r="JF27" s="12"/>
      <c r="JG27" s="12"/>
      <c r="JH27" s="12"/>
      <c r="JI27" s="12"/>
      <c r="JJ27" s="12"/>
      <c r="JK27" s="12"/>
      <c r="JL27" s="12"/>
      <c r="JM27" s="12"/>
      <c r="JN27" s="12"/>
      <c r="JO27" s="12"/>
      <c r="JP27" s="12"/>
      <c r="JQ27" s="12"/>
      <c r="JR27" s="12"/>
      <c r="JS27" s="12"/>
      <c r="JT27" s="12"/>
      <c r="JU27" s="12"/>
      <c r="JV27" s="12"/>
      <c r="JW27" s="12"/>
      <c r="JX27" s="12"/>
      <c r="JY27" s="12"/>
      <c r="JZ27" s="12"/>
      <c r="KA27" s="12"/>
      <c r="KB27" s="12"/>
      <c r="KC27" s="12"/>
      <c r="KD27" s="12"/>
      <c r="KE27" s="12"/>
      <c r="KF27" s="12"/>
      <c r="KG27" s="12"/>
      <c r="KH27" s="12"/>
      <c r="KI27" s="12"/>
      <c r="KJ27" s="12"/>
      <c r="KK27" s="12"/>
      <c r="KL27" s="12"/>
      <c r="KM27" s="12"/>
      <c r="KN27" s="12"/>
      <c r="KO27" s="12"/>
      <c r="KP27" s="12"/>
      <c r="KQ27" s="12"/>
      <c r="KR27" s="12"/>
      <c r="KS27" s="12"/>
      <c r="KT27" s="12"/>
      <c r="KU27" s="12"/>
      <c r="KV27" s="12"/>
      <c r="KW27" s="12"/>
      <c r="KX27" s="12"/>
      <c r="KY27" s="12"/>
      <c r="KZ27" s="12"/>
      <c r="LA27" s="12"/>
      <c r="LB27" s="12"/>
      <c r="LC27" s="12"/>
      <c r="LD27" s="12"/>
      <c r="LE27" s="12"/>
      <c r="LF27" s="12"/>
      <c r="LG27" s="12"/>
      <c r="LH27" s="12"/>
      <c r="LI27" s="12"/>
      <c r="LJ27" s="12"/>
      <c r="LK27" s="12"/>
      <c r="LL27" s="12"/>
      <c r="LM27" s="12"/>
      <c r="LN27" s="12"/>
      <c r="LO27" s="12"/>
      <c r="LP27" s="12"/>
      <c r="LQ27" s="12"/>
      <c r="LR27" s="12"/>
      <c r="LS27" s="12"/>
      <c r="LT27" s="12"/>
      <c r="LU27" s="12"/>
      <c r="LV27" s="12"/>
      <c r="LW27" s="12"/>
      <c r="LX27" s="12"/>
      <c r="LY27" s="12"/>
      <c r="LZ27" s="12"/>
      <c r="MA27" s="12"/>
      <c r="MB27" s="12"/>
      <c r="MC27" s="12"/>
      <c r="MD27" s="12"/>
      <c r="ME27" s="12"/>
      <c r="MF27" s="12"/>
      <c r="MG27" s="12"/>
      <c r="MH27" s="12"/>
      <c r="MI27" s="12"/>
      <c r="MJ27" s="12"/>
      <c r="MK27" s="12"/>
      <c r="ML27" s="12"/>
      <c r="MM27" s="12"/>
      <c r="MN27" s="12"/>
      <c r="MO27" s="12"/>
      <c r="MP27" s="12"/>
      <c r="MQ27" s="12"/>
      <c r="MR27" s="12"/>
      <c r="MS27" s="12"/>
      <c r="MT27" s="12"/>
      <c r="MU27" s="12"/>
      <c r="MV27" s="12"/>
      <c r="MW27" s="12"/>
      <c r="MX27" s="12"/>
      <c r="MY27" s="12"/>
      <c r="MZ27" s="12"/>
      <c r="NA27" s="12"/>
      <c r="NB27" s="12"/>
      <c r="NC27" s="12"/>
      <c r="ND27" s="12"/>
      <c r="NE27" s="12"/>
      <c r="NF27" s="12"/>
      <c r="NG27" s="12"/>
      <c r="NH27" s="12"/>
      <c r="NI27" s="12"/>
      <c r="NJ27" s="12"/>
      <c r="NK27" s="12"/>
      <c r="NL27" s="12"/>
      <c r="NM27" s="12"/>
      <c r="NN27" s="12"/>
      <c r="NO27" s="12"/>
      <c r="NP27" s="12"/>
      <c r="NQ27" s="12"/>
      <c r="NR27" s="12"/>
      <c r="NS27" s="12"/>
      <c r="NT27" s="12"/>
      <c r="NU27" s="12"/>
      <c r="NV27" s="12"/>
      <c r="NW27" s="12"/>
      <c r="NX27" s="12"/>
      <c r="NY27" s="12"/>
      <c r="NZ27" s="12"/>
      <c r="OA27" s="12"/>
      <c r="OB27" s="12"/>
      <c r="OC27" s="12"/>
      <c r="OD27" s="12"/>
      <c r="OE27" s="12"/>
      <c r="OF27" s="12"/>
      <c r="OG27" s="12"/>
      <c r="OH27" s="12"/>
      <c r="OI27" s="12"/>
      <c r="OJ27" s="12"/>
      <c r="OK27" s="12"/>
      <c r="OL27" s="12"/>
      <c r="OM27" s="12"/>
      <c r="ON27" s="12"/>
      <c r="OO27" s="12"/>
      <c r="OP27" s="12"/>
      <c r="OQ27" s="12"/>
      <c r="OR27" s="12"/>
      <c r="OS27" s="12"/>
      <c r="OT27" s="12"/>
      <c r="OU27" s="12"/>
      <c r="OV27" s="12"/>
      <c r="OW27" s="12"/>
      <c r="OX27" s="12"/>
      <c r="OY27" s="12"/>
      <c r="OZ27" s="12"/>
      <c r="PA27" s="12"/>
      <c r="PB27" s="12"/>
      <c r="PC27" s="12"/>
      <c r="PD27" s="12"/>
      <c r="PE27" s="12"/>
      <c r="PF27" s="12"/>
      <c r="PG27" s="12"/>
      <c r="PH27" s="12"/>
      <c r="PI27" s="12"/>
      <c r="PJ27" s="12"/>
      <c r="PK27" s="12"/>
      <c r="PL27" s="12"/>
      <c r="PM27" s="12"/>
      <c r="PN27" s="12"/>
      <c r="PO27" s="12"/>
      <c r="PP27" s="12"/>
      <c r="PQ27" s="12"/>
      <c r="PR27" s="12"/>
      <c r="PS27" s="12"/>
      <c r="PT27" s="12"/>
      <c r="PU27" s="12"/>
      <c r="PV27" s="12"/>
      <c r="PW27" s="12"/>
      <c r="PX27" s="12"/>
      <c r="PY27" s="12"/>
      <c r="PZ27" s="12"/>
      <c r="QA27" s="12"/>
      <c r="QB27" s="12"/>
      <c r="QC27" s="12"/>
      <c r="QD27" s="12"/>
      <c r="QE27" s="12"/>
      <c r="QF27" s="12"/>
      <c r="QG27" s="12"/>
      <c r="QH27" s="12"/>
      <c r="QI27" s="12"/>
      <c r="QJ27" s="12"/>
      <c r="QK27" s="12"/>
      <c r="QL27" s="12"/>
      <c r="QM27" s="12"/>
      <c r="QN27" s="12"/>
      <c r="QO27" s="12"/>
      <c r="QP27" s="12"/>
      <c r="QQ27" s="12"/>
      <c r="QR27" s="12"/>
      <c r="QS27" s="12"/>
      <c r="QT27" s="12"/>
      <c r="QU27" s="12"/>
      <c r="QV27" s="12"/>
      <c r="QW27" s="12"/>
      <c r="QX27" s="12"/>
      <c r="QY27" s="12"/>
      <c r="QZ27" s="12"/>
      <c r="RA27" s="12"/>
      <c r="RB27" s="12"/>
      <c r="RC27" s="12"/>
      <c r="RD27" s="12"/>
      <c r="RE27" s="12"/>
      <c r="RF27" s="12"/>
      <c r="RG27" s="12"/>
      <c r="RH27" s="12"/>
      <c r="RI27" s="12"/>
      <c r="RJ27" s="12"/>
      <c r="RK27" s="12"/>
      <c r="RL27" s="12"/>
      <c r="RM27" s="12"/>
      <c r="RN27" s="12"/>
      <c r="RO27" s="12"/>
      <c r="RP27" s="12"/>
      <c r="RQ27" s="12"/>
      <c r="RR27" s="12"/>
      <c r="RS27" s="12"/>
      <c r="RT27" s="12"/>
      <c r="RU27" s="12"/>
      <c r="RV27" s="12"/>
      <c r="RW27" s="12"/>
      <c r="RX27" s="12"/>
      <c r="RY27" s="12"/>
      <c r="RZ27" s="12"/>
      <c r="SA27" s="12"/>
      <c r="SB27" s="12"/>
      <c r="SC27" s="12"/>
      <c r="SD27" s="12"/>
      <c r="SE27" s="12"/>
      <c r="SF27" s="12"/>
      <c r="SG27" s="12"/>
      <c r="SH27" s="12"/>
      <c r="SI27" s="12"/>
      <c r="SJ27" s="12"/>
      <c r="SK27" s="12"/>
      <c r="SL27" s="12"/>
      <c r="SM27" s="12"/>
      <c r="SN27" s="12"/>
      <c r="SO27" s="12"/>
      <c r="SP27" s="12"/>
      <c r="SQ27" s="12"/>
      <c r="SR27" s="12"/>
      <c r="SS27" s="12"/>
      <c r="ST27" s="12"/>
      <c r="SU27" s="12"/>
      <c r="SV27" s="12"/>
      <c r="SW27" s="12"/>
      <c r="SX27" s="12"/>
      <c r="SY27" s="12"/>
      <c r="SZ27" s="12"/>
      <c r="TA27" s="12"/>
      <c r="TB27" s="12"/>
      <c r="TC27" s="12"/>
      <c r="TD27" s="12"/>
      <c r="TE27" s="12"/>
      <c r="TF27" s="12"/>
      <c r="TG27" s="12"/>
      <c r="TH27" s="12"/>
      <c r="TI27" s="12"/>
      <c r="TJ27" s="12"/>
      <c r="TK27" s="12"/>
      <c r="TL27" s="12"/>
      <c r="TM27" s="12"/>
      <c r="TN27" s="12"/>
      <c r="TO27" s="12"/>
      <c r="TP27" s="12"/>
      <c r="TQ27" s="12"/>
      <c r="TR27" s="12"/>
      <c r="TS27" s="12"/>
      <c r="TT27" s="12"/>
      <c r="TU27" s="12"/>
      <c r="TV27" s="12"/>
      <c r="TW27" s="12"/>
      <c r="TX27" s="12"/>
      <c r="TY27" s="12"/>
      <c r="TZ27" s="12"/>
      <c r="UA27" s="12"/>
      <c r="UB27" s="12"/>
      <c r="UC27" s="12"/>
      <c r="UD27" s="12"/>
      <c r="UE27" s="12"/>
      <c r="UF27" s="12"/>
      <c r="UG27" s="12"/>
      <c r="UH27" s="12"/>
      <c r="UI27" s="12"/>
      <c r="UJ27" s="12"/>
      <c r="UK27" s="12"/>
      <c r="UL27" s="12"/>
      <c r="UM27" s="12"/>
      <c r="UN27" s="12"/>
      <c r="UO27" s="12"/>
      <c r="UP27" s="12"/>
      <c r="UQ27" s="12"/>
      <c r="UR27" s="12"/>
      <c r="US27" s="12"/>
      <c r="UT27" s="12"/>
      <c r="UU27" s="12"/>
      <c r="UV27" s="12"/>
      <c r="UW27" s="12"/>
      <c r="UX27" s="12"/>
      <c r="UY27" s="12"/>
      <c r="UZ27" s="12"/>
      <c r="VA27" s="12"/>
      <c r="VB27" s="12"/>
      <c r="VC27" s="12"/>
      <c r="VD27" s="12"/>
      <c r="VE27" s="12"/>
      <c r="VF27" s="12"/>
      <c r="VG27" s="12"/>
      <c r="VH27" s="12"/>
      <c r="VI27" s="12"/>
      <c r="VJ27" s="12"/>
      <c r="VK27" s="12"/>
      <c r="VL27" s="12"/>
      <c r="VM27" s="12"/>
      <c r="VN27" s="12"/>
      <c r="VO27" s="12"/>
      <c r="VP27" s="12"/>
      <c r="VQ27" s="12"/>
      <c r="VR27" s="12"/>
      <c r="VS27" s="12"/>
      <c r="VT27" s="12"/>
      <c r="VU27" s="12"/>
      <c r="VV27" s="12"/>
      <c r="VW27" s="12"/>
      <c r="VX27" s="12"/>
      <c r="VY27" s="12"/>
      <c r="VZ27" s="12"/>
      <c r="WA27" s="12"/>
      <c r="WB27" s="12"/>
      <c r="WC27" s="12"/>
      <c r="WD27" s="12"/>
      <c r="WE27" s="12"/>
      <c r="WF27" s="12"/>
      <c r="WG27" s="12"/>
      <c r="WH27" s="12"/>
      <c r="WI27" s="12"/>
      <c r="WJ27" s="12"/>
      <c r="WK27" s="12"/>
      <c r="WL27" s="12"/>
      <c r="WM27" s="12"/>
      <c r="WN27" s="12"/>
      <c r="WO27" s="12"/>
      <c r="WP27" s="12"/>
      <c r="WQ27" s="12"/>
      <c r="WR27" s="12"/>
      <c r="WS27" s="12"/>
      <c r="WT27" s="12"/>
      <c r="WU27" s="12"/>
      <c r="WV27" s="12"/>
      <c r="WW27" s="12"/>
      <c r="WX27" s="12"/>
      <c r="WY27" s="12"/>
      <c r="WZ27" s="12"/>
      <c r="XA27" s="12"/>
      <c r="XB27" s="12"/>
      <c r="XC27" s="12"/>
      <c r="XD27" s="12"/>
      <c r="XE27" s="12"/>
      <c r="XF27" s="12"/>
      <c r="XG27" s="12"/>
      <c r="XH27" s="12"/>
      <c r="XI27" s="12"/>
      <c r="XJ27" s="12"/>
      <c r="XK27" s="12"/>
      <c r="XL27" s="12"/>
      <c r="XM27" s="12"/>
      <c r="XN27" s="12"/>
      <c r="XO27" s="12"/>
      <c r="XP27" s="12"/>
      <c r="XQ27" s="12"/>
      <c r="XR27" s="12"/>
      <c r="XS27" s="12"/>
      <c r="XT27" s="12"/>
      <c r="XU27" s="12"/>
      <c r="XV27" s="12"/>
      <c r="XW27" s="12"/>
      <c r="XX27" s="12"/>
      <c r="XY27" s="12"/>
      <c r="XZ27" s="12"/>
      <c r="YA27" s="12"/>
      <c r="YB27" s="12"/>
      <c r="YC27" s="12"/>
      <c r="YD27" s="12"/>
      <c r="YE27" s="12"/>
      <c r="YF27" s="12"/>
      <c r="YG27" s="12"/>
      <c r="YH27" s="12"/>
      <c r="YI27" s="12"/>
      <c r="YJ27" s="12"/>
      <c r="YK27" s="12"/>
      <c r="YL27" s="12"/>
      <c r="YM27" s="12"/>
      <c r="YN27" s="12"/>
      <c r="YO27" s="12"/>
      <c r="YP27" s="12"/>
      <c r="YQ27" s="12"/>
      <c r="YR27" s="12"/>
      <c r="YS27" s="12"/>
      <c r="YT27" s="12"/>
      <c r="YU27" s="12"/>
      <c r="YV27" s="12"/>
      <c r="YW27" s="12"/>
      <c r="YX27" s="12"/>
      <c r="YY27" s="12"/>
      <c r="YZ27" s="12"/>
      <c r="ZA27" s="12"/>
      <c r="ZB27" s="12"/>
      <c r="ZC27" s="12"/>
      <c r="ZD27" s="12"/>
      <c r="ZE27" s="12"/>
      <c r="ZF27" s="12"/>
      <c r="ZG27" s="12"/>
      <c r="ZH27" s="12"/>
      <c r="ZI27" s="12"/>
      <c r="ZJ27" s="12"/>
      <c r="ZK27" s="12"/>
      <c r="ZL27" s="12"/>
      <c r="ZM27" s="12"/>
      <c r="ZN27" s="12"/>
      <c r="ZO27" s="12"/>
      <c r="ZP27" s="12"/>
      <c r="ZQ27" s="12"/>
      <c r="ZR27" s="12"/>
      <c r="ZS27" s="12"/>
      <c r="ZT27" s="12"/>
      <c r="ZU27" s="12"/>
      <c r="ZV27" s="12"/>
      <c r="ZW27" s="12"/>
      <c r="ZX27" s="12"/>
      <c r="ZY27" s="12"/>
      <c r="ZZ27" s="12"/>
      <c r="AAA27" s="12"/>
      <c r="AAB27" s="12"/>
      <c r="AAC27" s="12"/>
      <c r="AAD27" s="12"/>
      <c r="AAE27" s="12"/>
      <c r="AAF27" s="12"/>
      <c r="AAG27" s="12"/>
      <c r="AAH27" s="12"/>
      <c r="AAI27" s="12"/>
      <c r="AAJ27" s="12"/>
      <c r="AAK27" s="12"/>
      <c r="AAL27" s="12"/>
      <c r="AAM27" s="12"/>
      <c r="AAN27" s="12"/>
      <c r="AAO27" s="12"/>
      <c r="AAP27" s="12"/>
      <c r="AAQ27" s="12"/>
      <c r="AAR27" s="12"/>
      <c r="AAS27" s="12"/>
      <c r="AAT27" s="12"/>
      <c r="AAU27" s="12"/>
      <c r="AAV27" s="12"/>
      <c r="AAW27" s="12"/>
      <c r="AAX27" s="12"/>
      <c r="AAY27" s="12"/>
      <c r="AAZ27" s="12"/>
      <c r="ABA27" s="12"/>
      <c r="ABB27" s="12"/>
      <c r="ABC27" s="12"/>
      <c r="ABD27" s="12"/>
      <c r="ABE27" s="12"/>
      <c r="ABF27" s="12"/>
      <c r="ABG27" s="12"/>
      <c r="ABH27" s="12"/>
      <c r="ABI27" s="12"/>
      <c r="ABJ27" s="12"/>
      <c r="ABK27" s="12"/>
      <c r="ABL27" s="12"/>
      <c r="ABM27" s="12"/>
      <c r="ABN27" s="12"/>
      <c r="ABO27" s="12"/>
      <c r="ABP27" s="12"/>
      <c r="ABQ27" s="12"/>
      <c r="ABR27" s="12"/>
      <c r="ABS27" s="12"/>
      <c r="ABT27" s="12"/>
      <c r="ABU27" s="12"/>
      <c r="ABV27" s="12"/>
      <c r="ABW27" s="12"/>
      <c r="ABX27" s="12"/>
      <c r="ABY27" s="12"/>
      <c r="ABZ27" s="12"/>
      <c r="ACA27" s="12"/>
      <c r="ACB27" s="12"/>
      <c r="ACC27" s="12"/>
      <c r="ACD27" s="12"/>
      <c r="ACE27" s="12"/>
      <c r="ACF27" s="12"/>
      <c r="ACG27" s="12"/>
      <c r="ACH27" s="12"/>
      <c r="ACI27" s="12"/>
      <c r="ACJ27" s="12"/>
      <c r="ACK27" s="12"/>
      <c r="ACL27" s="12"/>
      <c r="ACM27" s="12"/>
      <c r="ACN27" s="12"/>
      <c r="ACO27" s="12"/>
      <c r="ACP27" s="12"/>
      <c r="ACQ27" s="12"/>
      <c r="ACR27" s="12"/>
      <c r="ACS27" s="12"/>
      <c r="ACT27" s="12"/>
      <c r="ACU27" s="12"/>
      <c r="ACV27" s="12"/>
      <c r="ACW27" s="12"/>
      <c r="ACX27" s="12"/>
      <c r="ACY27" s="12"/>
      <c r="ACZ27" s="12"/>
      <c r="ADA27" s="12"/>
      <c r="ADB27" s="12"/>
      <c r="ADC27" s="12"/>
      <c r="ADD27" s="12"/>
      <c r="ADE27" s="12"/>
      <c r="ADF27" s="12"/>
      <c r="ADG27" s="12"/>
      <c r="ADH27" s="12"/>
      <c r="ADI27" s="12"/>
      <c r="ADJ27" s="12"/>
      <c r="ADK27" s="12"/>
      <c r="ADL27" s="12"/>
      <c r="ADM27" s="12"/>
      <c r="ADN27" s="12"/>
      <c r="ADO27" s="12"/>
      <c r="ADP27" s="12"/>
      <c r="ADQ27" s="12"/>
      <c r="ADR27" s="12"/>
      <c r="ADS27" s="12"/>
      <c r="ADT27" s="12"/>
      <c r="ADU27" s="12"/>
      <c r="ADV27" s="12"/>
      <c r="ADW27" s="12"/>
      <c r="ADX27" s="12"/>
      <c r="ADY27" s="12"/>
      <c r="ADZ27" s="12"/>
      <c r="AEA27" s="12"/>
      <c r="AEB27" s="12"/>
      <c r="AEC27" s="12"/>
      <c r="AED27" s="12"/>
      <c r="AEE27" s="12"/>
      <c r="AEF27" s="12"/>
      <c r="AEG27" s="12"/>
      <c r="AEH27" s="12"/>
      <c r="AEI27" s="12"/>
      <c r="AEJ27" s="12"/>
      <c r="AEK27" s="12"/>
      <c r="AEL27" s="12"/>
      <c r="AEM27" s="12"/>
      <c r="AEN27" s="12"/>
      <c r="AEO27" s="12"/>
      <c r="AEP27" s="12"/>
      <c r="AEQ27" s="12"/>
      <c r="AER27" s="12"/>
      <c r="AES27" s="12"/>
      <c r="AET27" s="12"/>
      <c r="AEU27" s="12"/>
      <c r="AEV27" s="12"/>
      <c r="AEW27" s="12"/>
      <c r="AEX27" s="12"/>
      <c r="AEY27" s="12"/>
      <c r="AEZ27" s="12"/>
      <c r="AFA27" s="12"/>
      <c r="AFB27" s="12"/>
      <c r="AFC27" s="12"/>
      <c r="AFD27" s="12"/>
      <c r="AFE27" s="12"/>
      <c r="AFF27" s="12"/>
      <c r="AFG27" s="12"/>
      <c r="AFH27" s="12"/>
      <c r="AFI27" s="12"/>
      <c r="AFJ27" s="12"/>
      <c r="AFK27" s="12"/>
      <c r="AFL27" s="12"/>
      <c r="AFM27" s="12"/>
      <c r="AFN27" s="12"/>
      <c r="AFO27" s="12"/>
      <c r="AFP27" s="12"/>
      <c r="AFQ27" s="12"/>
      <c r="AFR27" s="12"/>
      <c r="AFS27" s="12"/>
      <c r="AFT27" s="12"/>
      <c r="AFU27" s="12"/>
      <c r="AFV27" s="12"/>
      <c r="AFW27" s="12"/>
      <c r="AFX27" s="12"/>
      <c r="AFY27" s="12"/>
      <c r="AFZ27" s="12"/>
      <c r="AGA27" s="12"/>
      <c r="AGB27" s="12"/>
      <c r="AGC27" s="12"/>
      <c r="AGD27" s="12"/>
      <c r="AGE27" s="12"/>
      <c r="AGF27" s="12"/>
      <c r="AGG27" s="12"/>
      <c r="AGH27" s="12"/>
      <c r="AGI27" s="12"/>
      <c r="AGJ27" s="12"/>
      <c r="AGK27" s="12"/>
      <c r="AGL27" s="12"/>
      <c r="AGM27" s="12"/>
      <c r="AGN27" s="12"/>
      <c r="AGO27" s="12"/>
      <c r="AGP27" s="12"/>
      <c r="AGQ27" s="12"/>
      <c r="AGR27" s="12"/>
      <c r="AGS27" s="12"/>
      <c r="AGT27" s="12"/>
      <c r="AGU27" s="12"/>
      <c r="AGV27" s="12"/>
      <c r="AGW27" s="12"/>
      <c r="AGX27" s="12"/>
      <c r="AGY27" s="12"/>
      <c r="AGZ27" s="12"/>
      <c r="AHA27" s="12"/>
      <c r="AHB27" s="12"/>
      <c r="AHC27" s="12"/>
      <c r="AHD27" s="12"/>
      <c r="AHE27" s="12"/>
      <c r="AHF27" s="12"/>
      <c r="AHG27" s="12"/>
      <c r="AHH27" s="12"/>
      <c r="AHI27" s="12"/>
      <c r="AHJ27" s="12"/>
      <c r="AHK27" s="12"/>
      <c r="AHL27" s="12"/>
      <c r="AHM27" s="12"/>
      <c r="AHN27" s="12"/>
      <c r="AHO27" s="12"/>
      <c r="AHP27" s="12"/>
      <c r="AHQ27" s="12"/>
      <c r="AHR27" s="12"/>
      <c r="AHS27" s="12"/>
      <c r="AHT27" s="12"/>
      <c r="AHU27" s="12"/>
      <c r="AHV27" s="12"/>
      <c r="AHW27" s="12"/>
      <c r="AHX27" s="12"/>
      <c r="AHY27" s="12"/>
      <c r="AHZ27" s="12"/>
      <c r="AIA27" s="12"/>
      <c r="AIB27" s="12"/>
      <c r="AIC27" s="12"/>
      <c r="AID27" s="12"/>
      <c r="AIE27" s="12"/>
      <c r="AIF27" s="12"/>
      <c r="AIG27" s="12"/>
      <c r="AIH27" s="12"/>
      <c r="AII27" s="12"/>
      <c r="AIJ27" s="12"/>
      <c r="AIK27" s="12"/>
      <c r="AIL27" s="12"/>
      <c r="AIM27" s="12"/>
      <c r="AIN27" s="12"/>
      <c r="AIO27" s="12"/>
      <c r="AIP27" s="12"/>
      <c r="AIQ27" s="12"/>
      <c r="AIR27" s="12"/>
      <c r="AIS27" s="12"/>
      <c r="AIT27" s="12"/>
      <c r="AIU27" s="12"/>
      <c r="AIV27" s="12"/>
      <c r="AIW27" s="12"/>
      <c r="AIX27" s="12"/>
      <c r="AIY27" s="12"/>
      <c r="AIZ27" s="12"/>
      <c r="AJA27" s="12"/>
      <c r="AJB27" s="12"/>
      <c r="AJC27" s="12"/>
      <c r="AJD27" s="12"/>
      <c r="AJE27" s="12"/>
      <c r="AJF27" s="12"/>
      <c r="AJG27" s="12"/>
      <c r="AJH27" s="12"/>
      <c r="AJI27" s="12"/>
      <c r="AJJ27" s="12"/>
      <c r="AJK27" s="12"/>
      <c r="AJL27" s="12"/>
      <c r="AJM27" s="12"/>
      <c r="AJN27" s="12"/>
      <c r="AJO27" s="12"/>
      <c r="AJP27" s="12"/>
      <c r="AJQ27" s="12"/>
      <c r="AJR27" s="12"/>
      <c r="AJS27" s="12"/>
      <c r="AJT27" s="12"/>
      <c r="AJU27" s="12"/>
      <c r="AJV27" s="12"/>
      <c r="AJW27" s="12"/>
      <c r="AJX27" s="12"/>
      <c r="AJY27" s="12"/>
      <c r="AJZ27" s="12"/>
      <c r="AKA27" s="12"/>
      <c r="AKB27" s="12"/>
      <c r="AKC27" s="12"/>
      <c r="AKD27" s="12"/>
      <c r="AKE27" s="12"/>
      <c r="AKF27" s="12"/>
      <c r="AKG27" s="12"/>
      <c r="AKH27" s="12"/>
      <c r="AKI27" s="12"/>
      <c r="AKJ27" s="12"/>
      <c r="AKK27" s="12"/>
      <c r="AKL27" s="12"/>
      <c r="AKM27" s="12"/>
      <c r="AKN27" s="12"/>
      <c r="AKO27" s="12"/>
      <c r="AKP27" s="12"/>
      <c r="AKQ27" s="12"/>
      <c r="AKR27" s="12"/>
      <c r="AKS27" s="12"/>
      <c r="AKT27" s="12"/>
      <c r="AKU27" s="12"/>
      <c r="AKV27" s="12"/>
      <c r="AKW27" s="12"/>
      <c r="AKX27" s="12"/>
      <c r="AKY27" s="12"/>
      <c r="AKZ27" s="12"/>
      <c r="ALA27" s="12"/>
      <c r="ALB27" s="12"/>
      <c r="ALC27" s="12"/>
      <c r="ALD27" s="12"/>
      <c r="ALE27" s="12"/>
      <c r="ALF27" s="12"/>
      <c r="ALG27" s="12"/>
      <c r="ALH27" s="12"/>
      <c r="ALI27" s="12"/>
      <c r="ALJ27" s="12"/>
      <c r="ALK27" s="12"/>
      <c r="ALL27" s="12"/>
      <c r="ALM27" s="12"/>
      <c r="ALN27" s="12"/>
      <c r="ALO27" s="12"/>
      <c r="ALP27" s="12"/>
      <c r="ALQ27" s="12"/>
      <c r="ALR27" s="12"/>
      <c r="ALS27" s="12"/>
      <c r="ALT27" s="12"/>
      <c r="ALU27" s="12"/>
      <c r="ALV27" s="12"/>
      <c r="ALW27" s="12"/>
      <c r="ALX27" s="12"/>
      <c r="ALY27" s="12"/>
      <c r="ALZ27" s="12"/>
      <c r="AMA27" s="12"/>
      <c r="AMB27" s="12"/>
      <c r="AMC27" s="12"/>
      <c r="AMD27" s="12"/>
      <c r="AME27" s="12"/>
      <c r="AMF27" s="12"/>
      <c r="AMG27" s="12"/>
      <c r="AMH27" s="12"/>
      <c r="AMI27" s="12"/>
      <c r="AMJ27" s="12"/>
      <c r="AMK27" s="12"/>
      <c r="AML27" s="12"/>
      <c r="AMM27" s="12"/>
      <c r="AMN27" s="12"/>
      <c r="AMO27" s="12"/>
      <c r="AMP27" s="12"/>
      <c r="AMQ27" s="12"/>
      <c r="AMR27" s="12"/>
      <c r="AMS27" s="12"/>
      <c r="AMT27" s="12"/>
      <c r="AMU27" s="12"/>
      <c r="AMV27" s="12"/>
      <c r="AMW27" s="12"/>
      <c r="AMX27" s="12"/>
      <c r="AMY27" s="12"/>
      <c r="AMZ27" s="12"/>
      <c r="ANA27" s="12"/>
      <c r="ANB27" s="12"/>
      <c r="ANC27" s="12"/>
      <c r="AND27" s="12"/>
      <c r="ANE27" s="12"/>
      <c r="ANF27" s="12"/>
      <c r="ANG27" s="12"/>
      <c r="ANH27" s="12"/>
      <c r="ANI27" s="12"/>
      <c r="ANJ27" s="12"/>
      <c r="ANK27" s="12"/>
      <c r="ANL27" s="12"/>
      <c r="ANM27" s="12"/>
      <c r="ANN27" s="12"/>
      <c r="ANO27" s="12"/>
      <c r="ANP27" s="12"/>
      <c r="ANQ27" s="12"/>
      <c r="ANR27" s="12"/>
      <c r="ANS27" s="12"/>
      <c r="ANT27" s="12"/>
      <c r="ANU27" s="12"/>
      <c r="ANV27" s="12"/>
      <c r="ANW27" s="12"/>
      <c r="ANX27" s="12"/>
      <c r="ANY27" s="12"/>
      <c r="ANZ27" s="12"/>
      <c r="AOA27" s="12"/>
      <c r="AOB27" s="12"/>
      <c r="AOC27" s="12"/>
      <c r="AOD27" s="12"/>
      <c r="AOE27" s="12"/>
      <c r="AOF27" s="12"/>
      <c r="AOG27" s="12"/>
      <c r="AOH27" s="12"/>
      <c r="AOI27" s="12"/>
      <c r="AOJ27" s="12"/>
      <c r="AOK27" s="12"/>
      <c r="AOL27" s="12"/>
      <c r="AOM27" s="12"/>
      <c r="AON27" s="12"/>
      <c r="AOO27" s="12"/>
      <c r="AOP27" s="12"/>
      <c r="AOQ27" s="12"/>
      <c r="AOR27" s="12"/>
      <c r="AOS27" s="12"/>
      <c r="AOT27" s="12"/>
      <c r="AOU27" s="12"/>
      <c r="AOV27" s="12"/>
      <c r="AOW27" s="12"/>
      <c r="AOX27" s="12"/>
      <c r="AOY27" s="12"/>
      <c r="AOZ27" s="12"/>
      <c r="APA27" s="12"/>
      <c r="APB27" s="12"/>
      <c r="APC27" s="12"/>
      <c r="APD27" s="12"/>
      <c r="APE27" s="12"/>
      <c r="APF27" s="12"/>
      <c r="APG27" s="12"/>
      <c r="APH27" s="12"/>
      <c r="API27" s="12"/>
      <c r="APJ27" s="12"/>
      <c r="APK27" s="12"/>
      <c r="APL27" s="12"/>
      <c r="APM27" s="12"/>
      <c r="APN27" s="12"/>
      <c r="APO27" s="12"/>
      <c r="APP27" s="12"/>
      <c r="APQ27" s="12"/>
      <c r="APR27" s="12"/>
      <c r="APS27" s="12"/>
      <c r="APT27" s="12"/>
      <c r="APU27" s="12"/>
      <c r="APV27" s="12"/>
      <c r="APW27" s="12"/>
      <c r="APX27" s="12"/>
      <c r="APY27" s="12"/>
      <c r="APZ27" s="12"/>
      <c r="AQA27" s="12"/>
      <c r="AQB27" s="12"/>
      <c r="AQC27" s="12"/>
      <c r="AQD27" s="12"/>
      <c r="AQE27" s="12"/>
      <c r="AQF27" s="12"/>
      <c r="AQG27" s="12"/>
      <c r="AQH27" s="12"/>
      <c r="AQI27" s="12"/>
      <c r="AQJ27" s="12"/>
      <c r="AQK27" s="12"/>
      <c r="AQL27" s="12"/>
      <c r="AQM27" s="12"/>
      <c r="AQN27" s="12"/>
      <c r="AQO27" s="12"/>
      <c r="AQP27" s="12"/>
      <c r="AQQ27" s="12"/>
      <c r="AQR27" s="12"/>
      <c r="AQS27" s="12"/>
      <c r="AQT27" s="12"/>
      <c r="AQU27" s="12"/>
      <c r="AQV27" s="12"/>
      <c r="AQW27" s="12"/>
      <c r="AQX27" s="12"/>
      <c r="AQY27" s="12"/>
      <c r="AQZ27" s="12"/>
      <c r="ARA27" s="12"/>
      <c r="ARB27" s="12"/>
      <c r="ARC27" s="12"/>
      <c r="ARD27" s="12"/>
      <c r="ARE27" s="12"/>
      <c r="ARF27" s="12"/>
      <c r="ARG27" s="12"/>
      <c r="ARH27" s="12"/>
      <c r="ARI27" s="12"/>
      <c r="ARJ27" s="12"/>
      <c r="ARK27" s="12"/>
      <c r="ARL27" s="12"/>
      <c r="ARM27" s="12"/>
      <c r="ARN27" s="12"/>
      <c r="ARO27" s="12"/>
      <c r="ARP27" s="12"/>
      <c r="ARQ27" s="12"/>
      <c r="ARR27" s="12"/>
      <c r="ARS27" s="12"/>
      <c r="ART27" s="12"/>
      <c r="ARU27" s="12"/>
      <c r="ARV27" s="12"/>
      <c r="ARW27" s="12"/>
      <c r="ARX27" s="12"/>
      <c r="ARY27" s="12"/>
      <c r="ARZ27" s="12"/>
      <c r="ASA27" s="12"/>
      <c r="ASB27" s="12"/>
      <c r="ASC27" s="12"/>
      <c r="ASD27" s="12"/>
      <c r="ASE27" s="12"/>
      <c r="ASF27" s="12"/>
      <c r="ASG27" s="12"/>
      <c r="ASH27" s="12"/>
      <c r="ASI27" s="12"/>
      <c r="ASJ27" s="12"/>
      <c r="ASK27" s="12"/>
      <c r="ASL27" s="12"/>
      <c r="ASM27" s="12"/>
      <c r="ASN27" s="12"/>
      <c r="ASO27" s="12"/>
      <c r="ASP27" s="12"/>
      <c r="ASQ27" s="12"/>
      <c r="ASR27" s="12"/>
      <c r="ASS27" s="12"/>
      <c r="AST27" s="12"/>
      <c r="ASU27" s="12"/>
      <c r="ASV27" s="12"/>
      <c r="ASW27" s="12"/>
      <c r="ASX27" s="12"/>
      <c r="ASY27" s="12"/>
      <c r="ASZ27" s="12"/>
      <c r="ATA27" s="12"/>
      <c r="ATB27" s="12"/>
      <c r="ATC27" s="12"/>
      <c r="ATD27" s="12"/>
      <c r="ATE27" s="12"/>
      <c r="ATF27" s="12"/>
      <c r="ATG27" s="12"/>
      <c r="ATH27" s="12"/>
      <c r="ATI27" s="12"/>
      <c r="ATJ27" s="12"/>
      <c r="ATK27" s="12"/>
      <c r="ATL27" s="12"/>
      <c r="ATM27" s="12"/>
      <c r="ATN27" s="12"/>
      <c r="ATO27" s="12"/>
      <c r="ATP27" s="12"/>
      <c r="ATQ27" s="12"/>
      <c r="ATR27" s="12"/>
      <c r="ATS27" s="12"/>
      <c r="ATT27" s="12"/>
      <c r="ATU27" s="12"/>
      <c r="ATV27" s="12"/>
      <c r="ATW27" s="12"/>
      <c r="ATX27" s="12"/>
      <c r="ATY27" s="12"/>
      <c r="ATZ27" s="12"/>
      <c r="AUA27" s="12"/>
      <c r="AUB27" s="12"/>
      <c r="AUC27" s="12"/>
      <c r="AUD27" s="12"/>
      <c r="AUE27" s="12"/>
      <c r="AUF27" s="12"/>
      <c r="AUG27" s="12"/>
      <c r="AUH27" s="12"/>
      <c r="AUI27" s="12"/>
      <c r="AUJ27" s="12"/>
      <c r="AUK27" s="12"/>
      <c r="AUL27" s="12"/>
      <c r="AUM27" s="12"/>
      <c r="AUN27" s="12"/>
      <c r="AUO27" s="12"/>
      <c r="AUP27" s="12"/>
      <c r="AUQ27" s="12"/>
      <c r="AUR27" s="12"/>
      <c r="AUS27" s="12"/>
      <c r="AUT27" s="12"/>
      <c r="AUU27" s="12"/>
      <c r="AUV27" s="12"/>
      <c r="AUW27" s="12"/>
      <c r="AUX27" s="12"/>
      <c r="AUY27" s="12"/>
      <c r="AUZ27" s="12"/>
      <c r="AVA27" s="12"/>
      <c r="AVB27" s="12"/>
      <c r="AVC27" s="12"/>
      <c r="AVD27" s="12"/>
      <c r="AVE27" s="12"/>
      <c r="AVF27" s="12"/>
      <c r="AVG27" s="12"/>
      <c r="AVH27" s="12"/>
      <c r="AVI27" s="12"/>
      <c r="AVJ27" s="12"/>
      <c r="AVK27" s="12"/>
      <c r="AVL27" s="12"/>
      <c r="AVM27" s="12"/>
      <c r="AVN27" s="12"/>
      <c r="AVO27" s="12"/>
      <c r="AVP27" s="12"/>
      <c r="AVQ27" s="12"/>
      <c r="AVR27" s="12"/>
      <c r="AVS27" s="12"/>
      <c r="AVT27" s="12"/>
      <c r="AVU27" s="12"/>
      <c r="AVV27" s="12"/>
      <c r="AVW27" s="12"/>
      <c r="AVX27" s="12"/>
      <c r="AVY27" s="12"/>
      <c r="AVZ27" s="12"/>
      <c r="AWA27" s="12"/>
      <c r="AWB27" s="12"/>
      <c r="AWC27" s="12"/>
      <c r="AWD27" s="12"/>
      <c r="AWE27" s="12"/>
      <c r="AWF27" s="12"/>
      <c r="AWG27" s="12"/>
      <c r="AWH27" s="12"/>
      <c r="AWI27" s="12"/>
      <c r="AWJ27" s="12"/>
      <c r="AWK27" s="12"/>
      <c r="AWL27" s="12"/>
      <c r="AWM27" s="12"/>
      <c r="AWN27" s="12"/>
      <c r="AWO27" s="12"/>
      <c r="AWP27" s="12"/>
      <c r="AWQ27" s="12"/>
      <c r="AWR27" s="12"/>
      <c r="AWS27" s="12"/>
      <c r="AWT27" s="12"/>
      <c r="AWU27" s="12"/>
      <c r="AWV27" s="12"/>
      <c r="AWW27" s="12"/>
      <c r="AWX27" s="12"/>
      <c r="AWY27" s="12"/>
      <c r="AWZ27" s="12"/>
      <c r="AXA27" s="12"/>
      <c r="AXB27" s="12"/>
      <c r="AXC27" s="12"/>
      <c r="AXD27" s="12"/>
      <c r="AXE27" s="12"/>
      <c r="AXF27" s="12"/>
      <c r="AXG27" s="12"/>
      <c r="AXH27" s="12"/>
      <c r="AXI27" s="12"/>
      <c r="AXJ27" s="12"/>
      <c r="AXK27" s="12"/>
      <c r="AXL27" s="12"/>
      <c r="AXM27" s="12"/>
      <c r="AXN27" s="12"/>
      <c r="AXO27" s="12"/>
      <c r="AXP27" s="12"/>
      <c r="AXQ27" s="12"/>
      <c r="AXR27" s="12"/>
      <c r="AXS27" s="12"/>
      <c r="AXT27" s="12"/>
      <c r="AXU27" s="12"/>
      <c r="AXV27" s="12"/>
      <c r="AXW27" s="12"/>
      <c r="AXX27" s="12"/>
      <c r="AXY27" s="12"/>
      <c r="AXZ27" s="12"/>
      <c r="AYA27" s="12"/>
      <c r="AYB27" s="12"/>
      <c r="AYC27" s="12"/>
      <c r="AYD27" s="12"/>
      <c r="AYE27" s="12"/>
      <c r="AYF27" s="12"/>
      <c r="AYG27" s="12"/>
      <c r="AYH27" s="12"/>
      <c r="AYI27" s="12"/>
      <c r="AYJ27" s="12"/>
      <c r="AYK27" s="12"/>
      <c r="AYL27" s="12"/>
      <c r="AYM27" s="12"/>
      <c r="AYN27" s="12"/>
      <c r="AYO27" s="12"/>
      <c r="AYP27" s="12"/>
      <c r="AYQ27" s="12"/>
      <c r="AYR27" s="12"/>
      <c r="AYS27" s="12"/>
      <c r="AYT27" s="12"/>
      <c r="AYU27" s="12"/>
      <c r="AYV27" s="12"/>
      <c r="AYW27" s="12"/>
      <c r="AYX27" s="12"/>
      <c r="AYY27" s="12"/>
      <c r="AYZ27" s="12"/>
      <c r="AZA27" s="12"/>
      <c r="AZB27" s="12"/>
      <c r="AZC27" s="12"/>
      <c r="AZD27" s="12"/>
      <c r="AZE27" s="12"/>
      <c r="AZF27" s="12"/>
      <c r="AZG27" s="12"/>
      <c r="AZH27" s="12"/>
      <c r="AZI27" s="12"/>
      <c r="AZJ27" s="12"/>
      <c r="AZK27" s="12"/>
      <c r="AZL27" s="12"/>
      <c r="AZM27" s="12"/>
      <c r="AZN27" s="12"/>
      <c r="AZO27" s="12"/>
      <c r="AZP27" s="12"/>
      <c r="AZQ27" s="12"/>
      <c r="AZR27" s="12"/>
      <c r="AZS27" s="12"/>
      <c r="AZT27" s="12"/>
      <c r="AZU27" s="12"/>
      <c r="AZV27" s="12"/>
      <c r="AZW27" s="12"/>
      <c r="AZX27" s="12"/>
      <c r="AZY27" s="12"/>
      <c r="AZZ27" s="12"/>
      <c r="BAA27" s="12"/>
      <c r="BAB27" s="12"/>
      <c r="BAC27" s="12"/>
      <c r="BAD27" s="12"/>
      <c r="BAE27" s="12"/>
      <c r="BAF27" s="12"/>
      <c r="BAG27" s="12"/>
      <c r="BAH27" s="12"/>
      <c r="BAI27" s="12"/>
      <c r="BAJ27" s="12"/>
      <c r="BAK27" s="12"/>
      <c r="BAL27" s="12"/>
      <c r="BAM27" s="12"/>
      <c r="BAN27" s="12"/>
      <c r="BAO27" s="12"/>
      <c r="BAP27" s="12"/>
      <c r="BAQ27" s="12"/>
      <c r="BAR27" s="12"/>
      <c r="BAS27" s="12"/>
      <c r="BAT27" s="12"/>
      <c r="BAU27" s="12"/>
      <c r="BAV27" s="12"/>
      <c r="BAW27" s="12"/>
      <c r="BAX27" s="12"/>
      <c r="BAY27" s="12"/>
      <c r="BAZ27" s="12"/>
      <c r="BBA27" s="12"/>
      <c r="BBB27" s="12"/>
      <c r="BBC27" s="12"/>
      <c r="BBD27" s="12"/>
      <c r="BBE27" s="12"/>
      <c r="BBF27" s="12"/>
      <c r="BBG27" s="12"/>
      <c r="BBH27" s="12"/>
      <c r="BBI27" s="12"/>
      <c r="BBJ27" s="12"/>
      <c r="BBK27" s="12"/>
      <c r="BBL27" s="12"/>
      <c r="BBM27" s="12"/>
      <c r="BBN27" s="12"/>
      <c r="BBO27" s="12"/>
      <c r="BBP27" s="12"/>
      <c r="BBQ27" s="12"/>
      <c r="BBR27" s="12"/>
      <c r="BBS27" s="12"/>
      <c r="BBT27" s="12"/>
      <c r="BBU27" s="12"/>
      <c r="BBV27" s="12"/>
      <c r="BBW27" s="12"/>
      <c r="BBX27" s="12"/>
      <c r="BBY27" s="12"/>
      <c r="BBZ27" s="12"/>
      <c r="BCA27" s="12"/>
      <c r="BCB27" s="12"/>
      <c r="BCC27" s="12"/>
      <c r="BCD27" s="12"/>
      <c r="BCE27" s="12"/>
      <c r="BCF27" s="12"/>
      <c r="BCG27" s="12"/>
      <c r="BCH27" s="12"/>
      <c r="BCI27" s="12"/>
      <c r="BCJ27" s="12"/>
      <c r="BCK27" s="12"/>
      <c r="BCL27" s="12"/>
      <c r="BCM27" s="12"/>
      <c r="BCN27" s="12"/>
      <c r="BCO27" s="12"/>
      <c r="BCP27" s="12"/>
      <c r="BCQ27" s="12"/>
      <c r="BCR27" s="12"/>
      <c r="BCS27" s="12"/>
      <c r="BCT27" s="12"/>
      <c r="BCU27" s="12"/>
      <c r="BCV27" s="12"/>
      <c r="BCW27" s="12"/>
      <c r="BCX27" s="12"/>
      <c r="BCY27" s="12"/>
      <c r="BCZ27" s="12"/>
      <c r="BDA27" s="12"/>
      <c r="BDB27" s="12"/>
      <c r="BDC27" s="12"/>
      <c r="BDD27" s="12"/>
      <c r="BDE27" s="12"/>
      <c r="BDF27" s="12"/>
      <c r="BDG27" s="12"/>
      <c r="BDH27" s="12"/>
      <c r="BDI27" s="12"/>
      <c r="BDJ27" s="12"/>
      <c r="BDK27" s="12"/>
      <c r="BDL27" s="12"/>
      <c r="BDM27" s="12"/>
      <c r="BDN27" s="12"/>
      <c r="BDO27" s="12"/>
      <c r="BDP27" s="12"/>
      <c r="BDQ27" s="12"/>
      <c r="BDR27" s="12"/>
      <c r="BDS27" s="12"/>
      <c r="BDT27" s="12"/>
      <c r="BDU27" s="12"/>
      <c r="BDV27" s="12"/>
      <c r="BDW27" s="12"/>
      <c r="BDX27" s="12"/>
      <c r="BDY27" s="12"/>
      <c r="BDZ27" s="12"/>
      <c r="BEA27" s="12"/>
      <c r="BEB27" s="12"/>
      <c r="BEC27" s="12"/>
      <c r="BED27" s="12"/>
      <c r="BEE27" s="12"/>
      <c r="BEF27" s="12"/>
      <c r="BEG27" s="12"/>
      <c r="BEH27" s="12"/>
      <c r="BEI27" s="12"/>
      <c r="BEJ27" s="12"/>
      <c r="BEK27" s="12"/>
      <c r="BEL27" s="12"/>
      <c r="BEM27" s="12"/>
      <c r="BEN27" s="12"/>
      <c r="BEO27" s="12"/>
      <c r="BEP27" s="12"/>
      <c r="BEQ27" s="12"/>
      <c r="BER27" s="12"/>
      <c r="BES27" s="12"/>
      <c r="BET27" s="12"/>
      <c r="BEU27" s="12"/>
      <c r="BEV27" s="12"/>
      <c r="BEW27" s="12"/>
      <c r="BEX27" s="12"/>
      <c r="BEY27" s="12"/>
      <c r="BEZ27" s="12"/>
      <c r="BFA27" s="12"/>
      <c r="BFB27" s="12"/>
      <c r="BFC27" s="12"/>
      <c r="BFD27" s="12"/>
      <c r="BFE27" s="12"/>
      <c r="BFF27" s="12"/>
      <c r="BFG27" s="12"/>
      <c r="BFH27" s="12"/>
      <c r="BFI27" s="12"/>
      <c r="BFJ27" s="12"/>
      <c r="BFK27" s="12"/>
      <c r="BFL27" s="12"/>
      <c r="BFM27" s="12"/>
      <c r="BFN27" s="12"/>
      <c r="BFO27" s="12"/>
      <c r="BFP27" s="12"/>
      <c r="BFQ27" s="12"/>
      <c r="BFR27" s="12"/>
      <c r="BFS27" s="12"/>
      <c r="BFT27" s="12"/>
      <c r="BFU27" s="12"/>
      <c r="BFV27" s="12"/>
      <c r="BFW27" s="12"/>
      <c r="BFX27" s="12"/>
      <c r="BFY27" s="12"/>
      <c r="BFZ27" s="12"/>
      <c r="BGA27" s="12"/>
      <c r="BGB27" s="12"/>
      <c r="BGC27" s="12"/>
      <c r="BGD27" s="12"/>
      <c r="BGE27" s="12"/>
      <c r="BGF27" s="12"/>
      <c r="BGG27" s="12"/>
      <c r="BGH27" s="12"/>
      <c r="BGI27" s="12"/>
      <c r="BGJ27" s="12"/>
      <c r="BGK27" s="12"/>
      <c r="BGL27" s="12"/>
      <c r="BGM27" s="12"/>
      <c r="BGN27" s="12"/>
      <c r="BGO27" s="12"/>
      <c r="BGP27" s="12"/>
      <c r="BGQ27" s="12"/>
      <c r="BGR27" s="12"/>
      <c r="BGS27" s="12"/>
      <c r="BGT27" s="12"/>
      <c r="BGU27" s="12"/>
      <c r="BGV27" s="12"/>
      <c r="BGW27" s="12"/>
      <c r="BGX27" s="12"/>
      <c r="BGY27" s="12"/>
      <c r="BGZ27" s="12"/>
      <c r="BHA27" s="12"/>
      <c r="BHB27" s="12"/>
      <c r="BHC27" s="12"/>
      <c r="BHD27" s="12"/>
      <c r="BHE27" s="12"/>
      <c r="BHF27" s="12"/>
      <c r="BHG27" s="12"/>
      <c r="BHH27" s="12"/>
      <c r="BHI27" s="12"/>
      <c r="BHJ27" s="12"/>
      <c r="BHK27" s="12"/>
      <c r="BHL27" s="12"/>
      <c r="BHM27" s="12"/>
      <c r="BHN27" s="12"/>
      <c r="BHO27" s="12"/>
      <c r="BHP27" s="12"/>
      <c r="BHQ27" s="12"/>
      <c r="BHR27" s="12"/>
      <c r="BHS27" s="12"/>
      <c r="BHT27" s="12"/>
      <c r="BHU27" s="12"/>
      <c r="BHV27" s="12"/>
      <c r="BHW27" s="12"/>
      <c r="BHX27" s="12"/>
      <c r="BHY27" s="12"/>
      <c r="BHZ27" s="12"/>
      <c r="BIA27" s="12"/>
      <c r="BIB27" s="12"/>
      <c r="BIC27" s="12"/>
      <c r="BID27" s="12"/>
      <c r="BIE27" s="12"/>
      <c r="BIF27" s="12"/>
      <c r="BIG27" s="12"/>
      <c r="BIH27" s="12"/>
      <c r="BII27" s="12"/>
      <c r="BIJ27" s="12"/>
      <c r="BIK27" s="12"/>
      <c r="BIL27" s="12"/>
      <c r="BIM27" s="12"/>
      <c r="BIN27" s="12"/>
      <c r="BIO27" s="12"/>
      <c r="BIP27" s="12"/>
      <c r="BIQ27" s="12"/>
      <c r="BIR27" s="12"/>
      <c r="BIS27" s="12"/>
      <c r="BIT27" s="12"/>
      <c r="BIU27" s="12"/>
      <c r="BIV27" s="12"/>
      <c r="BIW27" s="12"/>
      <c r="BIX27" s="12"/>
      <c r="BIY27" s="12"/>
      <c r="BIZ27" s="12"/>
      <c r="BJA27" s="12"/>
      <c r="BJB27" s="12"/>
      <c r="BJC27" s="12"/>
      <c r="BJD27" s="12"/>
      <c r="BJE27" s="12"/>
      <c r="BJF27" s="12"/>
      <c r="BJG27" s="12"/>
      <c r="BJH27" s="12"/>
      <c r="BJI27" s="12"/>
      <c r="BJJ27" s="12"/>
      <c r="BJK27" s="12"/>
      <c r="BJL27" s="12"/>
      <c r="BJM27" s="12"/>
      <c r="BJN27" s="12"/>
      <c r="BJO27" s="12"/>
      <c r="BJP27" s="12"/>
      <c r="BJQ27" s="12"/>
      <c r="BJR27" s="12"/>
      <c r="BJS27" s="12"/>
      <c r="BJT27" s="12"/>
      <c r="BJU27" s="12"/>
      <c r="BJV27" s="12"/>
      <c r="BJW27" s="12"/>
      <c r="BJX27" s="12"/>
      <c r="BJY27" s="12"/>
      <c r="BJZ27" s="12"/>
      <c r="BKA27" s="12"/>
      <c r="BKB27" s="12"/>
      <c r="BKC27" s="12"/>
      <c r="BKD27" s="12"/>
      <c r="BKE27" s="12"/>
      <c r="BKF27" s="12"/>
      <c r="BKG27" s="12"/>
      <c r="BKH27" s="12"/>
      <c r="BKI27" s="12"/>
      <c r="BKJ27" s="12"/>
      <c r="BKK27" s="12"/>
      <c r="BKL27" s="12"/>
      <c r="BKM27" s="12"/>
      <c r="BKN27" s="12"/>
      <c r="BKO27" s="12"/>
      <c r="BKP27" s="12"/>
      <c r="BKQ27" s="12"/>
      <c r="BKR27" s="12"/>
      <c r="BKS27" s="12"/>
      <c r="BKT27" s="12"/>
      <c r="BKU27" s="12"/>
      <c r="BKV27" s="12"/>
      <c r="BKW27" s="12"/>
      <c r="BKX27" s="12"/>
      <c r="BKY27" s="12"/>
    </row>
    <row r="28" spans="1:1663" s="3" customFormat="1">
      <c r="A28" s="143"/>
      <c r="B28" s="2" t="s">
        <v>41</v>
      </c>
      <c r="C28" s="6">
        <v>731</v>
      </c>
      <c r="D28" s="6">
        <v>690</v>
      </c>
      <c r="E28" s="6">
        <v>684</v>
      </c>
      <c r="F28" s="6">
        <v>708</v>
      </c>
      <c r="G28" s="6">
        <v>542</v>
      </c>
      <c r="H28" s="6">
        <v>423</v>
      </c>
      <c r="I28" s="6">
        <v>286</v>
      </c>
      <c r="J28" s="6">
        <v>198</v>
      </c>
      <c r="K28" s="6">
        <v>350</v>
      </c>
      <c r="L28" s="6">
        <v>356</v>
      </c>
      <c r="M28" s="6">
        <v>414</v>
      </c>
      <c r="N28" s="6">
        <v>430</v>
      </c>
      <c r="O28" s="6">
        <v>452</v>
      </c>
      <c r="P28" s="6">
        <v>511</v>
      </c>
      <c r="Q28" s="6">
        <v>1396</v>
      </c>
      <c r="R28" s="6">
        <v>790</v>
      </c>
      <c r="S28" s="6">
        <v>297</v>
      </c>
      <c r="T28" s="6">
        <v>202</v>
      </c>
      <c r="U28" s="6">
        <v>141</v>
      </c>
      <c r="V28" s="6">
        <v>142</v>
      </c>
      <c r="W28" s="6">
        <v>120</v>
      </c>
      <c r="X28" s="6">
        <v>94</v>
      </c>
      <c r="Y28" s="6">
        <v>162</v>
      </c>
      <c r="Z28" s="6">
        <v>104</v>
      </c>
      <c r="AA28" s="6">
        <v>73</v>
      </c>
      <c r="AB28" s="6">
        <v>58</v>
      </c>
      <c r="AC28" s="6">
        <v>45</v>
      </c>
      <c r="AD28" s="6">
        <v>36</v>
      </c>
      <c r="AE28" s="6">
        <v>38</v>
      </c>
      <c r="AF28" s="6">
        <v>32</v>
      </c>
      <c r="AG28" s="6">
        <v>20</v>
      </c>
      <c r="AH28" s="6">
        <v>16</v>
      </c>
      <c r="AI28" s="6">
        <v>12</v>
      </c>
      <c r="AJ28" s="6">
        <v>8</v>
      </c>
      <c r="AK28" s="6">
        <v>12</v>
      </c>
      <c r="AL28" s="10">
        <v>14</v>
      </c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12"/>
      <c r="CI28" s="12"/>
      <c r="CJ28" s="12"/>
      <c r="CK28" s="12"/>
      <c r="CL28" s="12"/>
      <c r="CM28" s="12"/>
      <c r="CN28" s="12"/>
      <c r="CO28" s="12"/>
      <c r="CP28" s="12"/>
      <c r="CQ28" s="12"/>
      <c r="CR28" s="12"/>
      <c r="CS28" s="12"/>
      <c r="CT28" s="12"/>
      <c r="CU28" s="12"/>
      <c r="CV28" s="12"/>
      <c r="CW28" s="12"/>
      <c r="CX28" s="12"/>
      <c r="CY28" s="12"/>
      <c r="CZ28" s="12"/>
      <c r="DA28" s="12"/>
      <c r="DB28" s="12"/>
      <c r="DC28" s="12"/>
      <c r="DD28" s="12"/>
      <c r="DE28" s="12"/>
      <c r="DF28" s="12"/>
      <c r="DG28" s="12"/>
      <c r="DH28" s="12"/>
      <c r="DI28" s="12"/>
      <c r="DJ28" s="12"/>
      <c r="DK28" s="12"/>
      <c r="DL28" s="12"/>
      <c r="DM28" s="12"/>
      <c r="DN28" s="12"/>
      <c r="DO28" s="12"/>
      <c r="DP28" s="12"/>
      <c r="DQ28" s="12"/>
      <c r="DR28" s="12"/>
      <c r="DS28" s="12"/>
      <c r="DT28" s="12"/>
      <c r="DU28" s="12"/>
      <c r="DV28" s="12"/>
      <c r="DW28" s="12"/>
      <c r="DX28" s="12"/>
      <c r="DY28" s="12"/>
      <c r="DZ28" s="12"/>
      <c r="EA28" s="12"/>
      <c r="EB28" s="12"/>
      <c r="EC28" s="12"/>
      <c r="ED28" s="12"/>
      <c r="EE28" s="12"/>
      <c r="EF28" s="12"/>
      <c r="EG28" s="12"/>
      <c r="EH28" s="12"/>
      <c r="EI28" s="12"/>
      <c r="EJ28" s="12"/>
      <c r="EK28" s="12"/>
      <c r="EL28" s="12"/>
      <c r="EM28" s="12"/>
      <c r="EN28" s="12"/>
      <c r="EO28" s="12"/>
      <c r="EP28" s="12"/>
      <c r="EQ28" s="12"/>
      <c r="ER28" s="12"/>
      <c r="ES28" s="12"/>
      <c r="ET28" s="12"/>
      <c r="EU28" s="12"/>
      <c r="EV28" s="12"/>
      <c r="EW28" s="12"/>
      <c r="EX28" s="12"/>
      <c r="EY28" s="12"/>
      <c r="EZ28" s="12"/>
      <c r="FA28" s="12"/>
      <c r="FB28" s="12"/>
      <c r="FC28" s="12"/>
      <c r="FD28" s="12"/>
      <c r="FE28" s="12"/>
      <c r="FF28" s="12"/>
      <c r="FG28" s="12"/>
      <c r="FH28" s="12"/>
      <c r="FI28" s="12"/>
      <c r="FJ28" s="12"/>
      <c r="FK28" s="12"/>
      <c r="FL28" s="12"/>
      <c r="FM28" s="12"/>
      <c r="FN28" s="12"/>
      <c r="FO28" s="12"/>
      <c r="FP28" s="12"/>
      <c r="FQ28" s="12"/>
      <c r="FR28" s="12"/>
      <c r="FS28" s="12"/>
      <c r="FT28" s="12"/>
      <c r="FU28" s="12"/>
      <c r="FV28" s="12"/>
      <c r="FW28" s="12"/>
      <c r="FX28" s="12"/>
      <c r="FY28" s="12"/>
      <c r="FZ28" s="12"/>
      <c r="GA28" s="12"/>
      <c r="GB28" s="12"/>
      <c r="GC28" s="12"/>
      <c r="GD28" s="12"/>
      <c r="GE28" s="12"/>
      <c r="GF28" s="12"/>
      <c r="GG28" s="12"/>
      <c r="GH28" s="12"/>
      <c r="GI28" s="12"/>
      <c r="GJ28" s="12"/>
      <c r="GK28" s="12"/>
      <c r="GL28" s="12"/>
      <c r="GM28" s="12"/>
      <c r="GN28" s="12"/>
      <c r="GO28" s="12"/>
      <c r="GP28" s="12"/>
      <c r="GQ28" s="12"/>
      <c r="GR28" s="12"/>
      <c r="GS28" s="12"/>
      <c r="GT28" s="12"/>
      <c r="GU28" s="12"/>
      <c r="GV28" s="12"/>
      <c r="GW28" s="12"/>
      <c r="GX28" s="12"/>
      <c r="GY28" s="12"/>
      <c r="GZ28" s="12"/>
      <c r="HA28" s="12"/>
      <c r="HB28" s="12"/>
      <c r="HC28" s="12"/>
      <c r="HD28" s="12"/>
      <c r="HE28" s="12"/>
      <c r="HF28" s="12"/>
      <c r="HG28" s="12"/>
      <c r="HH28" s="12"/>
      <c r="HI28" s="12"/>
      <c r="HJ28" s="12"/>
      <c r="HK28" s="12"/>
      <c r="HL28" s="12"/>
      <c r="HM28" s="12"/>
      <c r="HN28" s="12"/>
      <c r="HO28" s="12"/>
      <c r="HP28" s="12"/>
      <c r="HQ28" s="12"/>
      <c r="HR28" s="12"/>
      <c r="HS28" s="12"/>
      <c r="HT28" s="12"/>
      <c r="HU28" s="12"/>
      <c r="HV28" s="12"/>
      <c r="HW28" s="12"/>
      <c r="HX28" s="12"/>
      <c r="HY28" s="12"/>
      <c r="HZ28" s="12"/>
      <c r="IA28" s="12"/>
      <c r="IB28" s="12"/>
      <c r="IC28" s="12"/>
      <c r="ID28" s="12"/>
      <c r="IE28" s="12"/>
      <c r="IF28" s="12"/>
      <c r="IG28" s="12"/>
      <c r="IH28" s="12"/>
      <c r="II28" s="12"/>
      <c r="IJ28" s="12"/>
      <c r="IK28" s="12"/>
      <c r="IL28" s="12"/>
      <c r="IM28" s="12"/>
      <c r="IN28" s="12"/>
      <c r="IO28" s="12"/>
      <c r="IP28" s="12"/>
      <c r="IQ28" s="12"/>
      <c r="IR28" s="12"/>
      <c r="IS28" s="12"/>
      <c r="IT28" s="12"/>
      <c r="IU28" s="12"/>
      <c r="IV28" s="12"/>
      <c r="IW28" s="12"/>
      <c r="IX28" s="12"/>
      <c r="IY28" s="12"/>
      <c r="IZ28" s="12"/>
      <c r="JA28" s="12"/>
      <c r="JB28" s="12"/>
      <c r="JC28" s="12"/>
      <c r="JD28" s="12"/>
      <c r="JE28" s="12"/>
      <c r="JF28" s="12"/>
      <c r="JG28" s="12"/>
      <c r="JH28" s="12"/>
      <c r="JI28" s="12"/>
      <c r="JJ28" s="12"/>
      <c r="JK28" s="12"/>
      <c r="JL28" s="12"/>
      <c r="JM28" s="12"/>
      <c r="JN28" s="12"/>
      <c r="JO28" s="12"/>
      <c r="JP28" s="12"/>
      <c r="JQ28" s="12"/>
      <c r="JR28" s="12"/>
      <c r="JS28" s="12"/>
      <c r="JT28" s="12"/>
      <c r="JU28" s="12"/>
      <c r="JV28" s="12"/>
      <c r="JW28" s="12"/>
      <c r="JX28" s="12"/>
      <c r="JY28" s="12"/>
      <c r="JZ28" s="12"/>
      <c r="KA28" s="12"/>
      <c r="KB28" s="12"/>
      <c r="KC28" s="12"/>
      <c r="KD28" s="12"/>
      <c r="KE28" s="12"/>
      <c r="KF28" s="12"/>
      <c r="KG28" s="12"/>
      <c r="KH28" s="12"/>
      <c r="KI28" s="12"/>
      <c r="KJ28" s="12"/>
      <c r="KK28" s="12"/>
      <c r="KL28" s="12"/>
      <c r="KM28" s="12"/>
      <c r="KN28" s="12"/>
      <c r="KO28" s="12"/>
      <c r="KP28" s="12"/>
      <c r="KQ28" s="12"/>
      <c r="KR28" s="12"/>
      <c r="KS28" s="12"/>
      <c r="KT28" s="12"/>
      <c r="KU28" s="12"/>
      <c r="KV28" s="12"/>
      <c r="KW28" s="12"/>
      <c r="KX28" s="12"/>
      <c r="KY28" s="12"/>
      <c r="KZ28" s="12"/>
      <c r="LA28" s="12"/>
      <c r="LB28" s="12"/>
      <c r="LC28" s="12"/>
      <c r="LD28" s="12"/>
      <c r="LE28" s="12"/>
      <c r="LF28" s="12"/>
      <c r="LG28" s="12"/>
      <c r="LH28" s="12"/>
      <c r="LI28" s="12"/>
      <c r="LJ28" s="12"/>
      <c r="LK28" s="12"/>
      <c r="LL28" s="12"/>
      <c r="LM28" s="12"/>
      <c r="LN28" s="12"/>
      <c r="LO28" s="12"/>
      <c r="LP28" s="12"/>
      <c r="LQ28" s="12"/>
      <c r="LR28" s="12"/>
      <c r="LS28" s="12"/>
      <c r="LT28" s="12"/>
      <c r="LU28" s="12"/>
      <c r="LV28" s="12"/>
      <c r="LW28" s="12"/>
      <c r="LX28" s="12"/>
      <c r="LY28" s="12"/>
      <c r="LZ28" s="12"/>
      <c r="MA28" s="12"/>
      <c r="MB28" s="12"/>
      <c r="MC28" s="12"/>
      <c r="MD28" s="12"/>
      <c r="ME28" s="12"/>
      <c r="MF28" s="12"/>
      <c r="MG28" s="12"/>
      <c r="MH28" s="12"/>
      <c r="MI28" s="12"/>
      <c r="MJ28" s="12"/>
      <c r="MK28" s="12"/>
      <c r="ML28" s="12"/>
      <c r="MM28" s="12"/>
      <c r="MN28" s="12"/>
      <c r="MO28" s="12"/>
      <c r="MP28" s="12"/>
      <c r="MQ28" s="12"/>
      <c r="MR28" s="12"/>
      <c r="MS28" s="12"/>
      <c r="MT28" s="12"/>
      <c r="MU28" s="12"/>
      <c r="MV28" s="12"/>
      <c r="MW28" s="12"/>
      <c r="MX28" s="12"/>
      <c r="MY28" s="12"/>
      <c r="MZ28" s="12"/>
      <c r="NA28" s="12"/>
      <c r="NB28" s="12"/>
      <c r="NC28" s="12"/>
      <c r="ND28" s="12"/>
      <c r="NE28" s="12"/>
      <c r="NF28" s="12"/>
      <c r="NG28" s="12"/>
      <c r="NH28" s="12"/>
      <c r="NI28" s="12"/>
      <c r="NJ28" s="12"/>
      <c r="NK28" s="12"/>
      <c r="NL28" s="12"/>
      <c r="NM28" s="12"/>
      <c r="NN28" s="12"/>
      <c r="NO28" s="12"/>
      <c r="NP28" s="12"/>
      <c r="NQ28" s="12"/>
      <c r="NR28" s="12"/>
      <c r="NS28" s="12"/>
      <c r="NT28" s="12"/>
      <c r="NU28" s="12"/>
      <c r="NV28" s="12"/>
      <c r="NW28" s="12"/>
      <c r="NX28" s="12"/>
      <c r="NY28" s="12"/>
      <c r="NZ28" s="12"/>
      <c r="OA28" s="12"/>
      <c r="OB28" s="12"/>
      <c r="OC28" s="12"/>
      <c r="OD28" s="12"/>
      <c r="OE28" s="12"/>
      <c r="OF28" s="12"/>
      <c r="OG28" s="12"/>
      <c r="OH28" s="12"/>
      <c r="OI28" s="12"/>
      <c r="OJ28" s="12"/>
      <c r="OK28" s="12"/>
      <c r="OL28" s="12"/>
      <c r="OM28" s="12"/>
      <c r="ON28" s="12"/>
      <c r="OO28" s="12"/>
      <c r="OP28" s="12"/>
      <c r="OQ28" s="12"/>
      <c r="OR28" s="12"/>
      <c r="OS28" s="12"/>
      <c r="OT28" s="12"/>
      <c r="OU28" s="12"/>
      <c r="OV28" s="12"/>
      <c r="OW28" s="12"/>
      <c r="OX28" s="12"/>
      <c r="OY28" s="12"/>
      <c r="OZ28" s="12"/>
      <c r="PA28" s="12"/>
      <c r="PB28" s="12"/>
      <c r="PC28" s="12"/>
      <c r="PD28" s="12"/>
      <c r="PE28" s="12"/>
      <c r="PF28" s="12"/>
      <c r="PG28" s="12"/>
      <c r="PH28" s="12"/>
      <c r="PI28" s="12"/>
      <c r="PJ28" s="12"/>
      <c r="PK28" s="12"/>
      <c r="PL28" s="12"/>
      <c r="PM28" s="12"/>
      <c r="PN28" s="12"/>
      <c r="PO28" s="12"/>
      <c r="PP28" s="12"/>
      <c r="PQ28" s="12"/>
      <c r="PR28" s="12"/>
      <c r="PS28" s="12"/>
      <c r="PT28" s="12"/>
      <c r="PU28" s="12"/>
      <c r="PV28" s="12"/>
      <c r="PW28" s="12"/>
      <c r="PX28" s="12"/>
      <c r="PY28" s="12"/>
      <c r="PZ28" s="12"/>
      <c r="QA28" s="12"/>
      <c r="QB28" s="12"/>
      <c r="QC28" s="12"/>
      <c r="QD28" s="12"/>
      <c r="QE28" s="12"/>
      <c r="QF28" s="12"/>
      <c r="QG28" s="12"/>
      <c r="QH28" s="12"/>
      <c r="QI28" s="12"/>
      <c r="QJ28" s="12"/>
      <c r="QK28" s="12"/>
      <c r="QL28" s="12"/>
      <c r="QM28" s="12"/>
      <c r="QN28" s="12"/>
      <c r="QO28" s="12"/>
      <c r="QP28" s="12"/>
      <c r="QQ28" s="12"/>
      <c r="QR28" s="12"/>
      <c r="QS28" s="12"/>
      <c r="QT28" s="12"/>
      <c r="QU28" s="12"/>
      <c r="QV28" s="12"/>
      <c r="QW28" s="12"/>
      <c r="QX28" s="12"/>
      <c r="QY28" s="12"/>
      <c r="QZ28" s="12"/>
      <c r="RA28" s="12"/>
      <c r="RB28" s="12"/>
      <c r="RC28" s="12"/>
      <c r="RD28" s="12"/>
      <c r="RE28" s="12"/>
      <c r="RF28" s="12"/>
      <c r="RG28" s="12"/>
      <c r="RH28" s="12"/>
      <c r="RI28" s="12"/>
      <c r="RJ28" s="12"/>
      <c r="RK28" s="12"/>
      <c r="RL28" s="12"/>
      <c r="RM28" s="12"/>
      <c r="RN28" s="12"/>
      <c r="RO28" s="12"/>
      <c r="RP28" s="12"/>
      <c r="RQ28" s="12"/>
      <c r="RR28" s="12"/>
      <c r="RS28" s="12"/>
      <c r="RT28" s="12"/>
      <c r="RU28" s="12"/>
      <c r="RV28" s="12"/>
      <c r="RW28" s="12"/>
      <c r="RX28" s="12"/>
      <c r="RY28" s="12"/>
      <c r="RZ28" s="12"/>
      <c r="SA28" s="12"/>
      <c r="SB28" s="12"/>
      <c r="SC28" s="12"/>
      <c r="SD28" s="12"/>
      <c r="SE28" s="12"/>
      <c r="SF28" s="12"/>
      <c r="SG28" s="12"/>
      <c r="SH28" s="12"/>
      <c r="SI28" s="12"/>
      <c r="SJ28" s="12"/>
      <c r="SK28" s="12"/>
      <c r="SL28" s="12"/>
      <c r="SM28" s="12"/>
      <c r="SN28" s="12"/>
      <c r="SO28" s="12"/>
      <c r="SP28" s="12"/>
      <c r="SQ28" s="12"/>
      <c r="SR28" s="12"/>
      <c r="SS28" s="12"/>
      <c r="ST28" s="12"/>
      <c r="SU28" s="12"/>
      <c r="SV28" s="12"/>
      <c r="SW28" s="12"/>
      <c r="SX28" s="12"/>
      <c r="SY28" s="12"/>
      <c r="SZ28" s="12"/>
      <c r="TA28" s="12"/>
      <c r="TB28" s="12"/>
      <c r="TC28" s="12"/>
      <c r="TD28" s="12"/>
      <c r="TE28" s="12"/>
      <c r="TF28" s="12"/>
      <c r="TG28" s="12"/>
      <c r="TH28" s="12"/>
      <c r="TI28" s="12"/>
      <c r="TJ28" s="12"/>
      <c r="TK28" s="12"/>
      <c r="TL28" s="12"/>
      <c r="TM28" s="12"/>
      <c r="TN28" s="12"/>
      <c r="TO28" s="12"/>
      <c r="TP28" s="12"/>
      <c r="TQ28" s="12"/>
      <c r="TR28" s="12"/>
      <c r="TS28" s="12"/>
      <c r="TT28" s="12"/>
      <c r="TU28" s="12"/>
      <c r="TV28" s="12"/>
      <c r="TW28" s="12"/>
      <c r="TX28" s="12"/>
      <c r="TY28" s="12"/>
      <c r="TZ28" s="12"/>
      <c r="UA28" s="12"/>
      <c r="UB28" s="12"/>
      <c r="UC28" s="12"/>
      <c r="UD28" s="12"/>
      <c r="UE28" s="12"/>
      <c r="UF28" s="12"/>
      <c r="UG28" s="12"/>
      <c r="UH28" s="12"/>
      <c r="UI28" s="12"/>
      <c r="UJ28" s="12"/>
      <c r="UK28" s="12"/>
      <c r="UL28" s="12"/>
      <c r="UM28" s="12"/>
      <c r="UN28" s="12"/>
      <c r="UO28" s="12"/>
      <c r="UP28" s="12"/>
      <c r="UQ28" s="12"/>
      <c r="UR28" s="12"/>
      <c r="US28" s="12"/>
      <c r="UT28" s="12"/>
      <c r="UU28" s="12"/>
      <c r="UV28" s="12"/>
      <c r="UW28" s="12"/>
      <c r="UX28" s="12"/>
      <c r="UY28" s="12"/>
      <c r="UZ28" s="12"/>
      <c r="VA28" s="12"/>
      <c r="VB28" s="12"/>
      <c r="VC28" s="12"/>
      <c r="VD28" s="12"/>
      <c r="VE28" s="12"/>
      <c r="VF28" s="12"/>
      <c r="VG28" s="12"/>
      <c r="VH28" s="12"/>
      <c r="VI28" s="12"/>
      <c r="VJ28" s="12"/>
      <c r="VK28" s="12"/>
      <c r="VL28" s="12"/>
      <c r="VM28" s="12"/>
      <c r="VN28" s="12"/>
      <c r="VO28" s="12"/>
      <c r="VP28" s="12"/>
      <c r="VQ28" s="12"/>
      <c r="VR28" s="12"/>
      <c r="VS28" s="12"/>
      <c r="VT28" s="12"/>
      <c r="VU28" s="12"/>
      <c r="VV28" s="12"/>
      <c r="VW28" s="12"/>
      <c r="VX28" s="12"/>
      <c r="VY28" s="12"/>
      <c r="VZ28" s="12"/>
      <c r="WA28" s="12"/>
      <c r="WB28" s="12"/>
      <c r="WC28" s="12"/>
      <c r="WD28" s="12"/>
      <c r="WE28" s="12"/>
      <c r="WF28" s="12"/>
      <c r="WG28" s="12"/>
      <c r="WH28" s="12"/>
      <c r="WI28" s="12"/>
      <c r="WJ28" s="12"/>
      <c r="WK28" s="12"/>
      <c r="WL28" s="12"/>
      <c r="WM28" s="12"/>
      <c r="WN28" s="12"/>
      <c r="WO28" s="12"/>
      <c r="WP28" s="12"/>
      <c r="WQ28" s="12"/>
      <c r="WR28" s="12"/>
      <c r="WS28" s="12"/>
      <c r="WT28" s="12"/>
      <c r="WU28" s="12"/>
      <c r="WV28" s="12"/>
      <c r="WW28" s="12"/>
      <c r="WX28" s="12"/>
      <c r="WY28" s="12"/>
      <c r="WZ28" s="12"/>
      <c r="XA28" s="12"/>
      <c r="XB28" s="12"/>
      <c r="XC28" s="12"/>
      <c r="XD28" s="12"/>
      <c r="XE28" s="12"/>
      <c r="XF28" s="12"/>
      <c r="XG28" s="12"/>
      <c r="XH28" s="12"/>
      <c r="XI28" s="12"/>
      <c r="XJ28" s="12"/>
      <c r="XK28" s="12"/>
      <c r="XL28" s="12"/>
      <c r="XM28" s="12"/>
      <c r="XN28" s="12"/>
      <c r="XO28" s="12"/>
      <c r="XP28" s="12"/>
      <c r="XQ28" s="12"/>
      <c r="XR28" s="12"/>
      <c r="XS28" s="12"/>
      <c r="XT28" s="12"/>
      <c r="XU28" s="12"/>
      <c r="XV28" s="12"/>
      <c r="XW28" s="12"/>
      <c r="XX28" s="12"/>
      <c r="XY28" s="12"/>
      <c r="XZ28" s="12"/>
      <c r="YA28" s="12"/>
      <c r="YB28" s="12"/>
      <c r="YC28" s="12"/>
      <c r="YD28" s="12"/>
      <c r="YE28" s="12"/>
      <c r="YF28" s="12"/>
      <c r="YG28" s="12"/>
      <c r="YH28" s="12"/>
      <c r="YI28" s="12"/>
      <c r="YJ28" s="12"/>
      <c r="YK28" s="12"/>
      <c r="YL28" s="12"/>
      <c r="YM28" s="12"/>
      <c r="YN28" s="12"/>
      <c r="YO28" s="12"/>
      <c r="YP28" s="12"/>
      <c r="YQ28" s="12"/>
      <c r="YR28" s="12"/>
      <c r="YS28" s="12"/>
      <c r="YT28" s="12"/>
      <c r="YU28" s="12"/>
      <c r="YV28" s="12"/>
      <c r="YW28" s="12"/>
      <c r="YX28" s="12"/>
      <c r="YY28" s="12"/>
      <c r="YZ28" s="12"/>
      <c r="ZA28" s="12"/>
      <c r="ZB28" s="12"/>
      <c r="ZC28" s="12"/>
      <c r="ZD28" s="12"/>
      <c r="ZE28" s="12"/>
      <c r="ZF28" s="12"/>
      <c r="ZG28" s="12"/>
      <c r="ZH28" s="12"/>
      <c r="ZI28" s="12"/>
      <c r="ZJ28" s="12"/>
      <c r="ZK28" s="12"/>
      <c r="ZL28" s="12"/>
      <c r="ZM28" s="12"/>
      <c r="ZN28" s="12"/>
      <c r="ZO28" s="12"/>
      <c r="ZP28" s="12"/>
      <c r="ZQ28" s="12"/>
      <c r="ZR28" s="12"/>
      <c r="ZS28" s="12"/>
      <c r="ZT28" s="12"/>
      <c r="ZU28" s="12"/>
      <c r="ZV28" s="12"/>
      <c r="ZW28" s="12"/>
      <c r="ZX28" s="12"/>
      <c r="ZY28" s="12"/>
      <c r="ZZ28" s="12"/>
      <c r="AAA28" s="12"/>
      <c r="AAB28" s="12"/>
      <c r="AAC28" s="12"/>
      <c r="AAD28" s="12"/>
      <c r="AAE28" s="12"/>
      <c r="AAF28" s="12"/>
      <c r="AAG28" s="12"/>
      <c r="AAH28" s="12"/>
      <c r="AAI28" s="12"/>
      <c r="AAJ28" s="12"/>
      <c r="AAK28" s="12"/>
      <c r="AAL28" s="12"/>
      <c r="AAM28" s="12"/>
      <c r="AAN28" s="12"/>
      <c r="AAO28" s="12"/>
      <c r="AAP28" s="12"/>
      <c r="AAQ28" s="12"/>
      <c r="AAR28" s="12"/>
      <c r="AAS28" s="12"/>
      <c r="AAT28" s="12"/>
      <c r="AAU28" s="12"/>
      <c r="AAV28" s="12"/>
      <c r="AAW28" s="12"/>
      <c r="AAX28" s="12"/>
      <c r="AAY28" s="12"/>
      <c r="AAZ28" s="12"/>
      <c r="ABA28" s="12"/>
      <c r="ABB28" s="12"/>
      <c r="ABC28" s="12"/>
      <c r="ABD28" s="12"/>
      <c r="ABE28" s="12"/>
      <c r="ABF28" s="12"/>
      <c r="ABG28" s="12"/>
      <c r="ABH28" s="12"/>
      <c r="ABI28" s="12"/>
      <c r="ABJ28" s="12"/>
      <c r="ABK28" s="12"/>
      <c r="ABL28" s="12"/>
      <c r="ABM28" s="12"/>
      <c r="ABN28" s="12"/>
      <c r="ABO28" s="12"/>
      <c r="ABP28" s="12"/>
      <c r="ABQ28" s="12"/>
      <c r="ABR28" s="12"/>
      <c r="ABS28" s="12"/>
      <c r="ABT28" s="12"/>
      <c r="ABU28" s="12"/>
      <c r="ABV28" s="12"/>
      <c r="ABW28" s="12"/>
      <c r="ABX28" s="12"/>
      <c r="ABY28" s="12"/>
      <c r="ABZ28" s="12"/>
      <c r="ACA28" s="12"/>
      <c r="ACB28" s="12"/>
      <c r="ACC28" s="12"/>
      <c r="ACD28" s="12"/>
      <c r="ACE28" s="12"/>
      <c r="ACF28" s="12"/>
      <c r="ACG28" s="12"/>
      <c r="ACH28" s="12"/>
      <c r="ACI28" s="12"/>
      <c r="ACJ28" s="12"/>
      <c r="ACK28" s="12"/>
      <c r="ACL28" s="12"/>
      <c r="ACM28" s="12"/>
      <c r="ACN28" s="12"/>
      <c r="ACO28" s="12"/>
      <c r="ACP28" s="12"/>
      <c r="ACQ28" s="12"/>
      <c r="ACR28" s="12"/>
      <c r="ACS28" s="12"/>
      <c r="ACT28" s="12"/>
      <c r="ACU28" s="12"/>
      <c r="ACV28" s="12"/>
      <c r="ACW28" s="12"/>
      <c r="ACX28" s="12"/>
      <c r="ACY28" s="12"/>
      <c r="ACZ28" s="12"/>
      <c r="ADA28" s="12"/>
      <c r="ADB28" s="12"/>
      <c r="ADC28" s="12"/>
      <c r="ADD28" s="12"/>
      <c r="ADE28" s="12"/>
      <c r="ADF28" s="12"/>
      <c r="ADG28" s="12"/>
      <c r="ADH28" s="12"/>
      <c r="ADI28" s="12"/>
      <c r="ADJ28" s="12"/>
      <c r="ADK28" s="12"/>
      <c r="ADL28" s="12"/>
      <c r="ADM28" s="12"/>
      <c r="ADN28" s="12"/>
      <c r="ADO28" s="12"/>
      <c r="ADP28" s="12"/>
      <c r="ADQ28" s="12"/>
      <c r="ADR28" s="12"/>
      <c r="ADS28" s="12"/>
      <c r="ADT28" s="12"/>
      <c r="ADU28" s="12"/>
      <c r="ADV28" s="12"/>
      <c r="ADW28" s="12"/>
      <c r="ADX28" s="12"/>
      <c r="ADY28" s="12"/>
      <c r="ADZ28" s="12"/>
      <c r="AEA28" s="12"/>
      <c r="AEB28" s="12"/>
      <c r="AEC28" s="12"/>
      <c r="AED28" s="12"/>
      <c r="AEE28" s="12"/>
      <c r="AEF28" s="12"/>
      <c r="AEG28" s="12"/>
      <c r="AEH28" s="12"/>
      <c r="AEI28" s="12"/>
      <c r="AEJ28" s="12"/>
      <c r="AEK28" s="12"/>
      <c r="AEL28" s="12"/>
      <c r="AEM28" s="12"/>
      <c r="AEN28" s="12"/>
      <c r="AEO28" s="12"/>
      <c r="AEP28" s="12"/>
      <c r="AEQ28" s="12"/>
      <c r="AER28" s="12"/>
      <c r="AES28" s="12"/>
      <c r="AET28" s="12"/>
      <c r="AEU28" s="12"/>
      <c r="AEV28" s="12"/>
      <c r="AEW28" s="12"/>
      <c r="AEX28" s="12"/>
      <c r="AEY28" s="12"/>
      <c r="AEZ28" s="12"/>
      <c r="AFA28" s="12"/>
      <c r="AFB28" s="12"/>
      <c r="AFC28" s="12"/>
      <c r="AFD28" s="12"/>
      <c r="AFE28" s="12"/>
      <c r="AFF28" s="12"/>
      <c r="AFG28" s="12"/>
      <c r="AFH28" s="12"/>
      <c r="AFI28" s="12"/>
      <c r="AFJ28" s="12"/>
      <c r="AFK28" s="12"/>
      <c r="AFL28" s="12"/>
      <c r="AFM28" s="12"/>
      <c r="AFN28" s="12"/>
      <c r="AFO28" s="12"/>
      <c r="AFP28" s="12"/>
      <c r="AFQ28" s="12"/>
      <c r="AFR28" s="12"/>
      <c r="AFS28" s="12"/>
      <c r="AFT28" s="12"/>
      <c r="AFU28" s="12"/>
      <c r="AFV28" s="12"/>
      <c r="AFW28" s="12"/>
      <c r="AFX28" s="12"/>
      <c r="AFY28" s="12"/>
      <c r="AFZ28" s="12"/>
      <c r="AGA28" s="12"/>
      <c r="AGB28" s="12"/>
      <c r="AGC28" s="12"/>
      <c r="AGD28" s="12"/>
      <c r="AGE28" s="12"/>
      <c r="AGF28" s="12"/>
      <c r="AGG28" s="12"/>
      <c r="AGH28" s="12"/>
      <c r="AGI28" s="12"/>
      <c r="AGJ28" s="12"/>
      <c r="AGK28" s="12"/>
      <c r="AGL28" s="12"/>
      <c r="AGM28" s="12"/>
      <c r="AGN28" s="12"/>
      <c r="AGO28" s="12"/>
      <c r="AGP28" s="12"/>
      <c r="AGQ28" s="12"/>
      <c r="AGR28" s="12"/>
      <c r="AGS28" s="12"/>
      <c r="AGT28" s="12"/>
      <c r="AGU28" s="12"/>
      <c r="AGV28" s="12"/>
      <c r="AGW28" s="12"/>
      <c r="AGX28" s="12"/>
      <c r="AGY28" s="12"/>
      <c r="AGZ28" s="12"/>
      <c r="AHA28" s="12"/>
      <c r="AHB28" s="12"/>
      <c r="AHC28" s="12"/>
      <c r="AHD28" s="12"/>
      <c r="AHE28" s="12"/>
      <c r="AHF28" s="12"/>
      <c r="AHG28" s="12"/>
      <c r="AHH28" s="12"/>
      <c r="AHI28" s="12"/>
      <c r="AHJ28" s="12"/>
      <c r="AHK28" s="12"/>
      <c r="AHL28" s="12"/>
      <c r="AHM28" s="12"/>
      <c r="AHN28" s="12"/>
      <c r="AHO28" s="12"/>
      <c r="AHP28" s="12"/>
      <c r="AHQ28" s="12"/>
      <c r="AHR28" s="12"/>
      <c r="AHS28" s="12"/>
      <c r="AHT28" s="12"/>
      <c r="AHU28" s="12"/>
      <c r="AHV28" s="12"/>
      <c r="AHW28" s="12"/>
      <c r="AHX28" s="12"/>
      <c r="AHY28" s="12"/>
      <c r="AHZ28" s="12"/>
      <c r="AIA28" s="12"/>
      <c r="AIB28" s="12"/>
      <c r="AIC28" s="12"/>
      <c r="AID28" s="12"/>
      <c r="AIE28" s="12"/>
      <c r="AIF28" s="12"/>
      <c r="AIG28" s="12"/>
      <c r="AIH28" s="12"/>
      <c r="AII28" s="12"/>
      <c r="AIJ28" s="12"/>
      <c r="AIK28" s="12"/>
      <c r="AIL28" s="12"/>
      <c r="AIM28" s="12"/>
      <c r="AIN28" s="12"/>
      <c r="AIO28" s="12"/>
      <c r="AIP28" s="12"/>
      <c r="AIQ28" s="12"/>
      <c r="AIR28" s="12"/>
      <c r="AIS28" s="12"/>
      <c r="AIT28" s="12"/>
      <c r="AIU28" s="12"/>
      <c r="AIV28" s="12"/>
      <c r="AIW28" s="12"/>
      <c r="AIX28" s="12"/>
      <c r="AIY28" s="12"/>
      <c r="AIZ28" s="12"/>
      <c r="AJA28" s="12"/>
      <c r="AJB28" s="12"/>
      <c r="AJC28" s="12"/>
      <c r="AJD28" s="12"/>
      <c r="AJE28" s="12"/>
      <c r="AJF28" s="12"/>
      <c r="AJG28" s="12"/>
      <c r="AJH28" s="12"/>
      <c r="AJI28" s="12"/>
      <c r="AJJ28" s="12"/>
      <c r="AJK28" s="12"/>
      <c r="AJL28" s="12"/>
      <c r="AJM28" s="12"/>
      <c r="AJN28" s="12"/>
      <c r="AJO28" s="12"/>
      <c r="AJP28" s="12"/>
      <c r="AJQ28" s="12"/>
      <c r="AJR28" s="12"/>
      <c r="AJS28" s="12"/>
      <c r="AJT28" s="12"/>
      <c r="AJU28" s="12"/>
      <c r="AJV28" s="12"/>
      <c r="AJW28" s="12"/>
      <c r="AJX28" s="12"/>
      <c r="AJY28" s="12"/>
      <c r="AJZ28" s="12"/>
      <c r="AKA28" s="12"/>
      <c r="AKB28" s="12"/>
      <c r="AKC28" s="12"/>
      <c r="AKD28" s="12"/>
      <c r="AKE28" s="12"/>
      <c r="AKF28" s="12"/>
      <c r="AKG28" s="12"/>
      <c r="AKH28" s="12"/>
      <c r="AKI28" s="12"/>
      <c r="AKJ28" s="12"/>
      <c r="AKK28" s="12"/>
      <c r="AKL28" s="12"/>
      <c r="AKM28" s="12"/>
      <c r="AKN28" s="12"/>
      <c r="AKO28" s="12"/>
      <c r="AKP28" s="12"/>
      <c r="AKQ28" s="12"/>
      <c r="AKR28" s="12"/>
      <c r="AKS28" s="12"/>
      <c r="AKT28" s="12"/>
      <c r="AKU28" s="12"/>
      <c r="AKV28" s="12"/>
      <c r="AKW28" s="12"/>
      <c r="AKX28" s="12"/>
      <c r="AKY28" s="12"/>
      <c r="AKZ28" s="12"/>
      <c r="ALA28" s="12"/>
      <c r="ALB28" s="12"/>
      <c r="ALC28" s="12"/>
      <c r="ALD28" s="12"/>
      <c r="ALE28" s="12"/>
      <c r="ALF28" s="12"/>
      <c r="ALG28" s="12"/>
      <c r="ALH28" s="12"/>
      <c r="ALI28" s="12"/>
      <c r="ALJ28" s="12"/>
      <c r="ALK28" s="12"/>
      <c r="ALL28" s="12"/>
      <c r="ALM28" s="12"/>
      <c r="ALN28" s="12"/>
      <c r="ALO28" s="12"/>
      <c r="ALP28" s="12"/>
      <c r="ALQ28" s="12"/>
      <c r="ALR28" s="12"/>
      <c r="ALS28" s="12"/>
      <c r="ALT28" s="12"/>
      <c r="ALU28" s="12"/>
      <c r="ALV28" s="12"/>
      <c r="ALW28" s="12"/>
      <c r="ALX28" s="12"/>
      <c r="ALY28" s="12"/>
      <c r="ALZ28" s="12"/>
      <c r="AMA28" s="12"/>
      <c r="AMB28" s="12"/>
      <c r="AMC28" s="12"/>
      <c r="AMD28" s="12"/>
      <c r="AME28" s="12"/>
      <c r="AMF28" s="12"/>
      <c r="AMG28" s="12"/>
      <c r="AMH28" s="12"/>
      <c r="AMI28" s="12"/>
      <c r="AMJ28" s="12"/>
      <c r="AMK28" s="12"/>
      <c r="AML28" s="12"/>
      <c r="AMM28" s="12"/>
      <c r="AMN28" s="12"/>
      <c r="AMO28" s="12"/>
      <c r="AMP28" s="12"/>
      <c r="AMQ28" s="12"/>
      <c r="AMR28" s="12"/>
      <c r="AMS28" s="12"/>
      <c r="AMT28" s="12"/>
      <c r="AMU28" s="12"/>
      <c r="AMV28" s="12"/>
      <c r="AMW28" s="12"/>
      <c r="AMX28" s="12"/>
      <c r="AMY28" s="12"/>
      <c r="AMZ28" s="12"/>
      <c r="ANA28" s="12"/>
      <c r="ANB28" s="12"/>
      <c r="ANC28" s="12"/>
      <c r="AND28" s="12"/>
      <c r="ANE28" s="12"/>
      <c r="ANF28" s="12"/>
      <c r="ANG28" s="12"/>
      <c r="ANH28" s="12"/>
      <c r="ANI28" s="12"/>
      <c r="ANJ28" s="12"/>
      <c r="ANK28" s="12"/>
      <c r="ANL28" s="12"/>
      <c r="ANM28" s="12"/>
      <c r="ANN28" s="12"/>
      <c r="ANO28" s="12"/>
      <c r="ANP28" s="12"/>
      <c r="ANQ28" s="12"/>
      <c r="ANR28" s="12"/>
      <c r="ANS28" s="12"/>
      <c r="ANT28" s="12"/>
      <c r="ANU28" s="12"/>
      <c r="ANV28" s="12"/>
      <c r="ANW28" s="12"/>
      <c r="ANX28" s="12"/>
      <c r="ANY28" s="12"/>
      <c r="ANZ28" s="12"/>
      <c r="AOA28" s="12"/>
      <c r="AOB28" s="12"/>
      <c r="AOC28" s="12"/>
      <c r="AOD28" s="12"/>
      <c r="AOE28" s="12"/>
      <c r="AOF28" s="12"/>
      <c r="AOG28" s="12"/>
      <c r="AOH28" s="12"/>
      <c r="AOI28" s="12"/>
      <c r="AOJ28" s="12"/>
      <c r="AOK28" s="12"/>
      <c r="AOL28" s="12"/>
      <c r="AOM28" s="12"/>
      <c r="AON28" s="12"/>
      <c r="AOO28" s="12"/>
      <c r="AOP28" s="12"/>
      <c r="AOQ28" s="12"/>
      <c r="AOR28" s="12"/>
      <c r="AOS28" s="12"/>
      <c r="AOT28" s="12"/>
      <c r="AOU28" s="12"/>
      <c r="AOV28" s="12"/>
      <c r="AOW28" s="12"/>
      <c r="AOX28" s="12"/>
      <c r="AOY28" s="12"/>
      <c r="AOZ28" s="12"/>
      <c r="APA28" s="12"/>
      <c r="APB28" s="12"/>
      <c r="APC28" s="12"/>
      <c r="APD28" s="12"/>
      <c r="APE28" s="12"/>
      <c r="APF28" s="12"/>
      <c r="APG28" s="12"/>
      <c r="APH28" s="12"/>
      <c r="API28" s="12"/>
      <c r="APJ28" s="12"/>
      <c r="APK28" s="12"/>
      <c r="APL28" s="12"/>
      <c r="APM28" s="12"/>
      <c r="APN28" s="12"/>
      <c r="APO28" s="12"/>
      <c r="APP28" s="12"/>
      <c r="APQ28" s="12"/>
      <c r="APR28" s="12"/>
      <c r="APS28" s="12"/>
      <c r="APT28" s="12"/>
      <c r="APU28" s="12"/>
      <c r="APV28" s="12"/>
      <c r="APW28" s="12"/>
      <c r="APX28" s="12"/>
      <c r="APY28" s="12"/>
      <c r="APZ28" s="12"/>
      <c r="AQA28" s="12"/>
      <c r="AQB28" s="12"/>
      <c r="AQC28" s="12"/>
      <c r="AQD28" s="12"/>
      <c r="AQE28" s="12"/>
      <c r="AQF28" s="12"/>
      <c r="AQG28" s="12"/>
      <c r="AQH28" s="12"/>
      <c r="AQI28" s="12"/>
      <c r="AQJ28" s="12"/>
      <c r="AQK28" s="12"/>
      <c r="AQL28" s="12"/>
      <c r="AQM28" s="12"/>
      <c r="AQN28" s="12"/>
      <c r="AQO28" s="12"/>
      <c r="AQP28" s="12"/>
      <c r="AQQ28" s="12"/>
      <c r="AQR28" s="12"/>
      <c r="AQS28" s="12"/>
      <c r="AQT28" s="12"/>
      <c r="AQU28" s="12"/>
      <c r="AQV28" s="12"/>
      <c r="AQW28" s="12"/>
      <c r="AQX28" s="12"/>
      <c r="AQY28" s="12"/>
      <c r="AQZ28" s="12"/>
      <c r="ARA28" s="12"/>
      <c r="ARB28" s="12"/>
      <c r="ARC28" s="12"/>
      <c r="ARD28" s="12"/>
      <c r="ARE28" s="12"/>
      <c r="ARF28" s="12"/>
      <c r="ARG28" s="12"/>
      <c r="ARH28" s="12"/>
      <c r="ARI28" s="12"/>
      <c r="ARJ28" s="12"/>
      <c r="ARK28" s="12"/>
      <c r="ARL28" s="12"/>
      <c r="ARM28" s="12"/>
      <c r="ARN28" s="12"/>
      <c r="ARO28" s="12"/>
      <c r="ARP28" s="12"/>
      <c r="ARQ28" s="12"/>
      <c r="ARR28" s="12"/>
      <c r="ARS28" s="12"/>
      <c r="ART28" s="12"/>
      <c r="ARU28" s="12"/>
      <c r="ARV28" s="12"/>
      <c r="ARW28" s="12"/>
      <c r="ARX28" s="12"/>
      <c r="ARY28" s="12"/>
      <c r="ARZ28" s="12"/>
      <c r="ASA28" s="12"/>
      <c r="ASB28" s="12"/>
      <c r="ASC28" s="12"/>
      <c r="ASD28" s="12"/>
      <c r="ASE28" s="12"/>
      <c r="ASF28" s="12"/>
      <c r="ASG28" s="12"/>
      <c r="ASH28" s="12"/>
      <c r="ASI28" s="12"/>
      <c r="ASJ28" s="12"/>
      <c r="ASK28" s="12"/>
      <c r="ASL28" s="12"/>
      <c r="ASM28" s="12"/>
      <c r="ASN28" s="12"/>
      <c r="ASO28" s="12"/>
      <c r="ASP28" s="12"/>
      <c r="ASQ28" s="12"/>
      <c r="ASR28" s="12"/>
      <c r="ASS28" s="12"/>
      <c r="AST28" s="12"/>
      <c r="ASU28" s="12"/>
      <c r="ASV28" s="12"/>
      <c r="ASW28" s="12"/>
      <c r="ASX28" s="12"/>
      <c r="ASY28" s="12"/>
      <c r="ASZ28" s="12"/>
      <c r="ATA28" s="12"/>
      <c r="ATB28" s="12"/>
      <c r="ATC28" s="12"/>
      <c r="ATD28" s="12"/>
      <c r="ATE28" s="12"/>
      <c r="ATF28" s="12"/>
      <c r="ATG28" s="12"/>
      <c r="ATH28" s="12"/>
      <c r="ATI28" s="12"/>
      <c r="ATJ28" s="12"/>
      <c r="ATK28" s="12"/>
      <c r="ATL28" s="12"/>
      <c r="ATM28" s="12"/>
      <c r="ATN28" s="12"/>
      <c r="ATO28" s="12"/>
      <c r="ATP28" s="12"/>
      <c r="ATQ28" s="12"/>
      <c r="ATR28" s="12"/>
      <c r="ATS28" s="12"/>
      <c r="ATT28" s="12"/>
      <c r="ATU28" s="12"/>
      <c r="ATV28" s="12"/>
      <c r="ATW28" s="12"/>
      <c r="ATX28" s="12"/>
      <c r="ATY28" s="12"/>
      <c r="ATZ28" s="12"/>
      <c r="AUA28" s="12"/>
      <c r="AUB28" s="12"/>
      <c r="AUC28" s="12"/>
      <c r="AUD28" s="12"/>
      <c r="AUE28" s="12"/>
      <c r="AUF28" s="12"/>
      <c r="AUG28" s="12"/>
      <c r="AUH28" s="12"/>
      <c r="AUI28" s="12"/>
      <c r="AUJ28" s="12"/>
      <c r="AUK28" s="12"/>
      <c r="AUL28" s="12"/>
      <c r="AUM28" s="12"/>
      <c r="AUN28" s="12"/>
      <c r="AUO28" s="12"/>
      <c r="AUP28" s="12"/>
      <c r="AUQ28" s="12"/>
      <c r="AUR28" s="12"/>
      <c r="AUS28" s="12"/>
      <c r="AUT28" s="12"/>
      <c r="AUU28" s="12"/>
      <c r="AUV28" s="12"/>
      <c r="AUW28" s="12"/>
      <c r="AUX28" s="12"/>
      <c r="AUY28" s="12"/>
      <c r="AUZ28" s="12"/>
      <c r="AVA28" s="12"/>
      <c r="AVB28" s="12"/>
      <c r="AVC28" s="12"/>
      <c r="AVD28" s="12"/>
      <c r="AVE28" s="12"/>
      <c r="AVF28" s="12"/>
      <c r="AVG28" s="12"/>
      <c r="AVH28" s="12"/>
      <c r="AVI28" s="12"/>
      <c r="AVJ28" s="12"/>
      <c r="AVK28" s="12"/>
      <c r="AVL28" s="12"/>
      <c r="AVM28" s="12"/>
      <c r="AVN28" s="12"/>
      <c r="AVO28" s="12"/>
      <c r="AVP28" s="12"/>
      <c r="AVQ28" s="12"/>
      <c r="AVR28" s="12"/>
      <c r="AVS28" s="12"/>
      <c r="AVT28" s="12"/>
      <c r="AVU28" s="12"/>
      <c r="AVV28" s="12"/>
      <c r="AVW28" s="12"/>
      <c r="AVX28" s="12"/>
      <c r="AVY28" s="12"/>
      <c r="AVZ28" s="12"/>
      <c r="AWA28" s="12"/>
      <c r="AWB28" s="12"/>
      <c r="AWC28" s="12"/>
      <c r="AWD28" s="12"/>
      <c r="AWE28" s="12"/>
      <c r="AWF28" s="12"/>
      <c r="AWG28" s="12"/>
      <c r="AWH28" s="12"/>
      <c r="AWI28" s="12"/>
      <c r="AWJ28" s="12"/>
      <c r="AWK28" s="12"/>
      <c r="AWL28" s="12"/>
      <c r="AWM28" s="12"/>
      <c r="AWN28" s="12"/>
      <c r="AWO28" s="12"/>
      <c r="AWP28" s="12"/>
      <c r="AWQ28" s="12"/>
      <c r="AWR28" s="12"/>
      <c r="AWS28" s="12"/>
      <c r="AWT28" s="12"/>
      <c r="AWU28" s="12"/>
      <c r="AWV28" s="12"/>
      <c r="AWW28" s="12"/>
      <c r="AWX28" s="12"/>
      <c r="AWY28" s="12"/>
      <c r="AWZ28" s="12"/>
      <c r="AXA28" s="12"/>
      <c r="AXB28" s="12"/>
      <c r="AXC28" s="12"/>
      <c r="AXD28" s="12"/>
      <c r="AXE28" s="12"/>
      <c r="AXF28" s="12"/>
      <c r="AXG28" s="12"/>
      <c r="AXH28" s="12"/>
      <c r="AXI28" s="12"/>
      <c r="AXJ28" s="12"/>
      <c r="AXK28" s="12"/>
      <c r="AXL28" s="12"/>
      <c r="AXM28" s="12"/>
      <c r="AXN28" s="12"/>
      <c r="AXO28" s="12"/>
      <c r="AXP28" s="12"/>
      <c r="AXQ28" s="12"/>
      <c r="AXR28" s="12"/>
      <c r="AXS28" s="12"/>
      <c r="AXT28" s="12"/>
      <c r="AXU28" s="12"/>
      <c r="AXV28" s="12"/>
      <c r="AXW28" s="12"/>
      <c r="AXX28" s="12"/>
      <c r="AXY28" s="12"/>
      <c r="AXZ28" s="12"/>
      <c r="AYA28" s="12"/>
      <c r="AYB28" s="12"/>
      <c r="AYC28" s="12"/>
      <c r="AYD28" s="12"/>
      <c r="AYE28" s="12"/>
      <c r="AYF28" s="12"/>
      <c r="AYG28" s="12"/>
      <c r="AYH28" s="12"/>
      <c r="AYI28" s="12"/>
      <c r="AYJ28" s="12"/>
      <c r="AYK28" s="12"/>
      <c r="AYL28" s="12"/>
      <c r="AYM28" s="12"/>
      <c r="AYN28" s="12"/>
      <c r="AYO28" s="12"/>
      <c r="AYP28" s="12"/>
      <c r="AYQ28" s="12"/>
      <c r="AYR28" s="12"/>
      <c r="AYS28" s="12"/>
      <c r="AYT28" s="12"/>
      <c r="AYU28" s="12"/>
      <c r="AYV28" s="12"/>
      <c r="AYW28" s="12"/>
      <c r="AYX28" s="12"/>
      <c r="AYY28" s="12"/>
      <c r="AYZ28" s="12"/>
      <c r="AZA28" s="12"/>
      <c r="AZB28" s="12"/>
      <c r="AZC28" s="12"/>
      <c r="AZD28" s="12"/>
      <c r="AZE28" s="12"/>
      <c r="AZF28" s="12"/>
      <c r="AZG28" s="12"/>
      <c r="AZH28" s="12"/>
      <c r="AZI28" s="12"/>
      <c r="AZJ28" s="12"/>
      <c r="AZK28" s="12"/>
      <c r="AZL28" s="12"/>
      <c r="AZM28" s="12"/>
      <c r="AZN28" s="12"/>
      <c r="AZO28" s="12"/>
      <c r="AZP28" s="12"/>
      <c r="AZQ28" s="12"/>
      <c r="AZR28" s="12"/>
      <c r="AZS28" s="12"/>
      <c r="AZT28" s="12"/>
      <c r="AZU28" s="12"/>
      <c r="AZV28" s="12"/>
      <c r="AZW28" s="12"/>
      <c r="AZX28" s="12"/>
      <c r="AZY28" s="12"/>
      <c r="AZZ28" s="12"/>
      <c r="BAA28" s="12"/>
      <c r="BAB28" s="12"/>
      <c r="BAC28" s="12"/>
      <c r="BAD28" s="12"/>
      <c r="BAE28" s="12"/>
      <c r="BAF28" s="12"/>
      <c r="BAG28" s="12"/>
      <c r="BAH28" s="12"/>
      <c r="BAI28" s="12"/>
      <c r="BAJ28" s="12"/>
      <c r="BAK28" s="12"/>
      <c r="BAL28" s="12"/>
      <c r="BAM28" s="12"/>
      <c r="BAN28" s="12"/>
      <c r="BAO28" s="12"/>
      <c r="BAP28" s="12"/>
      <c r="BAQ28" s="12"/>
      <c r="BAR28" s="12"/>
      <c r="BAS28" s="12"/>
      <c r="BAT28" s="12"/>
      <c r="BAU28" s="12"/>
      <c r="BAV28" s="12"/>
      <c r="BAW28" s="12"/>
      <c r="BAX28" s="12"/>
      <c r="BAY28" s="12"/>
      <c r="BAZ28" s="12"/>
      <c r="BBA28" s="12"/>
      <c r="BBB28" s="12"/>
      <c r="BBC28" s="12"/>
      <c r="BBD28" s="12"/>
      <c r="BBE28" s="12"/>
      <c r="BBF28" s="12"/>
      <c r="BBG28" s="12"/>
      <c r="BBH28" s="12"/>
      <c r="BBI28" s="12"/>
      <c r="BBJ28" s="12"/>
      <c r="BBK28" s="12"/>
      <c r="BBL28" s="12"/>
      <c r="BBM28" s="12"/>
      <c r="BBN28" s="12"/>
      <c r="BBO28" s="12"/>
      <c r="BBP28" s="12"/>
      <c r="BBQ28" s="12"/>
      <c r="BBR28" s="12"/>
      <c r="BBS28" s="12"/>
      <c r="BBT28" s="12"/>
      <c r="BBU28" s="12"/>
      <c r="BBV28" s="12"/>
      <c r="BBW28" s="12"/>
      <c r="BBX28" s="12"/>
      <c r="BBY28" s="12"/>
      <c r="BBZ28" s="12"/>
      <c r="BCA28" s="12"/>
      <c r="BCB28" s="12"/>
      <c r="BCC28" s="12"/>
      <c r="BCD28" s="12"/>
      <c r="BCE28" s="12"/>
      <c r="BCF28" s="12"/>
      <c r="BCG28" s="12"/>
      <c r="BCH28" s="12"/>
      <c r="BCI28" s="12"/>
      <c r="BCJ28" s="12"/>
      <c r="BCK28" s="12"/>
      <c r="BCL28" s="12"/>
      <c r="BCM28" s="12"/>
      <c r="BCN28" s="12"/>
      <c r="BCO28" s="12"/>
      <c r="BCP28" s="12"/>
      <c r="BCQ28" s="12"/>
      <c r="BCR28" s="12"/>
      <c r="BCS28" s="12"/>
      <c r="BCT28" s="12"/>
      <c r="BCU28" s="12"/>
      <c r="BCV28" s="12"/>
      <c r="BCW28" s="12"/>
      <c r="BCX28" s="12"/>
      <c r="BCY28" s="12"/>
      <c r="BCZ28" s="12"/>
      <c r="BDA28" s="12"/>
      <c r="BDB28" s="12"/>
      <c r="BDC28" s="12"/>
      <c r="BDD28" s="12"/>
      <c r="BDE28" s="12"/>
      <c r="BDF28" s="12"/>
      <c r="BDG28" s="12"/>
      <c r="BDH28" s="12"/>
      <c r="BDI28" s="12"/>
      <c r="BDJ28" s="12"/>
      <c r="BDK28" s="12"/>
      <c r="BDL28" s="12"/>
      <c r="BDM28" s="12"/>
      <c r="BDN28" s="12"/>
      <c r="BDO28" s="12"/>
      <c r="BDP28" s="12"/>
      <c r="BDQ28" s="12"/>
      <c r="BDR28" s="12"/>
      <c r="BDS28" s="12"/>
      <c r="BDT28" s="12"/>
      <c r="BDU28" s="12"/>
      <c r="BDV28" s="12"/>
      <c r="BDW28" s="12"/>
      <c r="BDX28" s="12"/>
      <c r="BDY28" s="12"/>
      <c r="BDZ28" s="12"/>
      <c r="BEA28" s="12"/>
      <c r="BEB28" s="12"/>
      <c r="BEC28" s="12"/>
      <c r="BED28" s="12"/>
      <c r="BEE28" s="12"/>
      <c r="BEF28" s="12"/>
      <c r="BEG28" s="12"/>
      <c r="BEH28" s="12"/>
      <c r="BEI28" s="12"/>
      <c r="BEJ28" s="12"/>
      <c r="BEK28" s="12"/>
      <c r="BEL28" s="12"/>
      <c r="BEM28" s="12"/>
      <c r="BEN28" s="12"/>
      <c r="BEO28" s="12"/>
      <c r="BEP28" s="12"/>
      <c r="BEQ28" s="12"/>
      <c r="BER28" s="12"/>
      <c r="BES28" s="12"/>
      <c r="BET28" s="12"/>
      <c r="BEU28" s="12"/>
      <c r="BEV28" s="12"/>
      <c r="BEW28" s="12"/>
      <c r="BEX28" s="12"/>
      <c r="BEY28" s="12"/>
      <c r="BEZ28" s="12"/>
      <c r="BFA28" s="12"/>
      <c r="BFB28" s="12"/>
      <c r="BFC28" s="12"/>
      <c r="BFD28" s="12"/>
      <c r="BFE28" s="12"/>
      <c r="BFF28" s="12"/>
      <c r="BFG28" s="12"/>
      <c r="BFH28" s="12"/>
      <c r="BFI28" s="12"/>
      <c r="BFJ28" s="12"/>
      <c r="BFK28" s="12"/>
      <c r="BFL28" s="12"/>
      <c r="BFM28" s="12"/>
      <c r="BFN28" s="12"/>
      <c r="BFO28" s="12"/>
      <c r="BFP28" s="12"/>
      <c r="BFQ28" s="12"/>
      <c r="BFR28" s="12"/>
      <c r="BFS28" s="12"/>
      <c r="BFT28" s="12"/>
      <c r="BFU28" s="12"/>
      <c r="BFV28" s="12"/>
      <c r="BFW28" s="12"/>
      <c r="BFX28" s="12"/>
      <c r="BFY28" s="12"/>
      <c r="BFZ28" s="12"/>
      <c r="BGA28" s="12"/>
      <c r="BGB28" s="12"/>
      <c r="BGC28" s="12"/>
      <c r="BGD28" s="12"/>
      <c r="BGE28" s="12"/>
      <c r="BGF28" s="12"/>
      <c r="BGG28" s="12"/>
      <c r="BGH28" s="12"/>
      <c r="BGI28" s="12"/>
      <c r="BGJ28" s="12"/>
      <c r="BGK28" s="12"/>
      <c r="BGL28" s="12"/>
      <c r="BGM28" s="12"/>
      <c r="BGN28" s="12"/>
      <c r="BGO28" s="12"/>
      <c r="BGP28" s="12"/>
      <c r="BGQ28" s="12"/>
      <c r="BGR28" s="12"/>
      <c r="BGS28" s="12"/>
      <c r="BGT28" s="12"/>
      <c r="BGU28" s="12"/>
      <c r="BGV28" s="12"/>
      <c r="BGW28" s="12"/>
      <c r="BGX28" s="12"/>
      <c r="BGY28" s="12"/>
      <c r="BGZ28" s="12"/>
      <c r="BHA28" s="12"/>
      <c r="BHB28" s="12"/>
      <c r="BHC28" s="12"/>
      <c r="BHD28" s="12"/>
      <c r="BHE28" s="12"/>
      <c r="BHF28" s="12"/>
      <c r="BHG28" s="12"/>
      <c r="BHH28" s="12"/>
      <c r="BHI28" s="12"/>
      <c r="BHJ28" s="12"/>
      <c r="BHK28" s="12"/>
      <c r="BHL28" s="12"/>
      <c r="BHM28" s="12"/>
      <c r="BHN28" s="12"/>
      <c r="BHO28" s="12"/>
      <c r="BHP28" s="12"/>
      <c r="BHQ28" s="12"/>
      <c r="BHR28" s="12"/>
      <c r="BHS28" s="12"/>
      <c r="BHT28" s="12"/>
      <c r="BHU28" s="12"/>
      <c r="BHV28" s="12"/>
      <c r="BHW28" s="12"/>
      <c r="BHX28" s="12"/>
      <c r="BHY28" s="12"/>
      <c r="BHZ28" s="12"/>
      <c r="BIA28" s="12"/>
      <c r="BIB28" s="12"/>
      <c r="BIC28" s="12"/>
      <c r="BID28" s="12"/>
      <c r="BIE28" s="12"/>
      <c r="BIF28" s="12"/>
      <c r="BIG28" s="12"/>
      <c r="BIH28" s="12"/>
      <c r="BII28" s="12"/>
      <c r="BIJ28" s="12"/>
      <c r="BIK28" s="12"/>
      <c r="BIL28" s="12"/>
      <c r="BIM28" s="12"/>
      <c r="BIN28" s="12"/>
      <c r="BIO28" s="12"/>
      <c r="BIP28" s="12"/>
      <c r="BIQ28" s="12"/>
      <c r="BIR28" s="12"/>
      <c r="BIS28" s="12"/>
      <c r="BIT28" s="12"/>
      <c r="BIU28" s="12"/>
      <c r="BIV28" s="12"/>
      <c r="BIW28" s="12"/>
      <c r="BIX28" s="12"/>
      <c r="BIY28" s="12"/>
      <c r="BIZ28" s="12"/>
      <c r="BJA28" s="12"/>
      <c r="BJB28" s="12"/>
      <c r="BJC28" s="12"/>
      <c r="BJD28" s="12"/>
      <c r="BJE28" s="12"/>
      <c r="BJF28" s="12"/>
      <c r="BJG28" s="12"/>
      <c r="BJH28" s="12"/>
      <c r="BJI28" s="12"/>
      <c r="BJJ28" s="12"/>
      <c r="BJK28" s="12"/>
      <c r="BJL28" s="12"/>
      <c r="BJM28" s="12"/>
      <c r="BJN28" s="12"/>
      <c r="BJO28" s="12"/>
      <c r="BJP28" s="12"/>
      <c r="BJQ28" s="12"/>
      <c r="BJR28" s="12"/>
      <c r="BJS28" s="12"/>
      <c r="BJT28" s="12"/>
      <c r="BJU28" s="12"/>
      <c r="BJV28" s="12"/>
      <c r="BJW28" s="12"/>
      <c r="BJX28" s="12"/>
      <c r="BJY28" s="12"/>
      <c r="BJZ28" s="12"/>
      <c r="BKA28" s="12"/>
      <c r="BKB28" s="12"/>
      <c r="BKC28" s="12"/>
      <c r="BKD28" s="12"/>
      <c r="BKE28" s="12"/>
      <c r="BKF28" s="12"/>
      <c r="BKG28" s="12"/>
      <c r="BKH28" s="12"/>
      <c r="BKI28" s="12"/>
      <c r="BKJ28" s="12"/>
      <c r="BKK28" s="12"/>
      <c r="BKL28" s="12"/>
      <c r="BKM28" s="12"/>
      <c r="BKN28" s="12"/>
      <c r="BKO28" s="12"/>
      <c r="BKP28" s="12"/>
      <c r="BKQ28" s="12"/>
      <c r="BKR28" s="12"/>
      <c r="BKS28" s="12"/>
      <c r="BKT28" s="12"/>
      <c r="BKU28" s="12"/>
      <c r="BKV28" s="12"/>
      <c r="BKW28" s="12"/>
      <c r="BKX28" s="12"/>
      <c r="BKY28" s="12"/>
    </row>
    <row r="29" spans="1:1663" s="3" customFormat="1">
      <c r="A29" s="143"/>
      <c r="B29" s="4" t="s">
        <v>36</v>
      </c>
      <c r="C29" s="28">
        <v>123</v>
      </c>
      <c r="D29" s="5">
        <v>141</v>
      </c>
      <c r="E29" s="5">
        <v>124</v>
      </c>
      <c r="F29" s="5">
        <v>130</v>
      </c>
      <c r="G29" s="5">
        <v>91</v>
      </c>
      <c r="H29" s="5">
        <v>49</v>
      </c>
      <c r="I29" s="5">
        <v>59</v>
      </c>
      <c r="J29" s="5">
        <v>322</v>
      </c>
      <c r="K29" s="5">
        <v>48</v>
      </c>
      <c r="L29" s="5">
        <v>30</v>
      </c>
      <c r="M29" s="5">
        <v>118</v>
      </c>
      <c r="N29" s="5">
        <v>116</v>
      </c>
      <c r="O29" s="5">
        <v>106</v>
      </c>
      <c r="P29" s="5">
        <v>103</v>
      </c>
      <c r="Q29" s="5">
        <v>56</v>
      </c>
      <c r="R29" s="5">
        <v>48</v>
      </c>
      <c r="S29" s="5">
        <v>25</v>
      </c>
      <c r="T29" s="5">
        <v>26</v>
      </c>
      <c r="U29" s="5">
        <v>19</v>
      </c>
      <c r="V29" s="5">
        <v>27</v>
      </c>
      <c r="W29" s="5">
        <v>2</v>
      </c>
      <c r="X29" s="5">
        <v>1</v>
      </c>
      <c r="Y29" s="5">
        <v>2</v>
      </c>
      <c r="Z29" s="5">
        <v>3</v>
      </c>
      <c r="AA29" s="5">
        <v>1</v>
      </c>
      <c r="AB29" s="5">
        <v>2</v>
      </c>
      <c r="AC29" s="5">
        <v>4</v>
      </c>
      <c r="AD29" s="5">
        <v>1</v>
      </c>
      <c r="AE29" s="5">
        <v>2</v>
      </c>
      <c r="AF29" s="5">
        <v>2</v>
      </c>
      <c r="AG29" s="5">
        <v>2</v>
      </c>
      <c r="AH29" s="5">
        <v>3</v>
      </c>
      <c r="AI29" s="5">
        <v>1</v>
      </c>
      <c r="AJ29" s="4" t="s">
        <v>42</v>
      </c>
      <c r="AK29" s="5">
        <v>2</v>
      </c>
      <c r="AL29" s="11" t="s">
        <v>42</v>
      </c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2"/>
      <c r="CH29" s="12"/>
      <c r="CI29" s="12"/>
      <c r="CJ29" s="12"/>
      <c r="CK29" s="12"/>
      <c r="CL29" s="12"/>
      <c r="CM29" s="12"/>
      <c r="CN29" s="12"/>
      <c r="CO29" s="12"/>
      <c r="CP29" s="12"/>
      <c r="CQ29" s="12"/>
      <c r="CR29" s="12"/>
      <c r="CS29" s="12"/>
      <c r="CT29" s="12"/>
      <c r="CU29" s="12"/>
      <c r="CV29" s="12"/>
      <c r="CW29" s="12"/>
      <c r="CX29" s="12"/>
      <c r="CY29" s="12"/>
      <c r="CZ29" s="12"/>
      <c r="DA29" s="12"/>
      <c r="DB29" s="12"/>
      <c r="DC29" s="12"/>
      <c r="DD29" s="12"/>
      <c r="DE29" s="12"/>
      <c r="DF29" s="12"/>
      <c r="DG29" s="12"/>
      <c r="DH29" s="12"/>
      <c r="DI29" s="12"/>
      <c r="DJ29" s="12"/>
      <c r="DK29" s="12"/>
      <c r="DL29" s="12"/>
      <c r="DM29" s="12"/>
      <c r="DN29" s="12"/>
      <c r="DO29" s="12"/>
      <c r="DP29" s="12"/>
      <c r="DQ29" s="12"/>
      <c r="DR29" s="12"/>
      <c r="DS29" s="12"/>
      <c r="DT29" s="12"/>
      <c r="DU29" s="12"/>
      <c r="DV29" s="12"/>
      <c r="DW29" s="12"/>
      <c r="DX29" s="12"/>
      <c r="DY29" s="12"/>
      <c r="DZ29" s="12"/>
      <c r="EA29" s="12"/>
      <c r="EB29" s="12"/>
      <c r="EC29" s="12"/>
      <c r="ED29" s="12"/>
      <c r="EE29" s="12"/>
      <c r="EF29" s="12"/>
      <c r="EG29" s="12"/>
      <c r="EH29" s="12"/>
      <c r="EI29" s="12"/>
      <c r="EJ29" s="12"/>
      <c r="EK29" s="12"/>
      <c r="EL29" s="12"/>
      <c r="EM29" s="12"/>
      <c r="EN29" s="12"/>
      <c r="EO29" s="12"/>
      <c r="EP29" s="12"/>
      <c r="EQ29" s="12"/>
      <c r="ER29" s="12"/>
      <c r="ES29" s="12"/>
      <c r="ET29" s="12"/>
      <c r="EU29" s="12"/>
      <c r="EV29" s="12"/>
      <c r="EW29" s="12"/>
      <c r="EX29" s="12"/>
      <c r="EY29" s="12"/>
      <c r="EZ29" s="12"/>
      <c r="FA29" s="12"/>
      <c r="FB29" s="12"/>
      <c r="FC29" s="12"/>
      <c r="FD29" s="12"/>
      <c r="FE29" s="12"/>
      <c r="FF29" s="12"/>
      <c r="FG29" s="12"/>
      <c r="FH29" s="12"/>
      <c r="FI29" s="12"/>
      <c r="FJ29" s="12"/>
      <c r="FK29" s="12"/>
      <c r="FL29" s="12"/>
      <c r="FM29" s="12"/>
      <c r="FN29" s="12"/>
      <c r="FO29" s="12"/>
      <c r="FP29" s="12"/>
      <c r="FQ29" s="12"/>
      <c r="FR29" s="12"/>
      <c r="FS29" s="12"/>
      <c r="FT29" s="12"/>
      <c r="FU29" s="12"/>
      <c r="FV29" s="12"/>
      <c r="FW29" s="12"/>
      <c r="FX29" s="12"/>
      <c r="FY29" s="12"/>
      <c r="FZ29" s="12"/>
      <c r="GA29" s="12"/>
      <c r="GB29" s="12"/>
      <c r="GC29" s="12"/>
      <c r="GD29" s="12"/>
      <c r="GE29" s="12"/>
      <c r="GF29" s="12"/>
      <c r="GG29" s="12"/>
      <c r="GH29" s="12"/>
      <c r="GI29" s="12"/>
      <c r="GJ29" s="12"/>
      <c r="GK29" s="12"/>
      <c r="GL29" s="12"/>
      <c r="GM29" s="12"/>
      <c r="GN29" s="12"/>
      <c r="GO29" s="12"/>
      <c r="GP29" s="12"/>
      <c r="GQ29" s="12"/>
      <c r="GR29" s="12"/>
      <c r="GS29" s="12"/>
      <c r="GT29" s="12"/>
      <c r="GU29" s="12"/>
      <c r="GV29" s="12"/>
      <c r="GW29" s="12"/>
      <c r="GX29" s="12"/>
      <c r="GY29" s="12"/>
      <c r="GZ29" s="12"/>
      <c r="HA29" s="12"/>
      <c r="HB29" s="12"/>
      <c r="HC29" s="12"/>
      <c r="HD29" s="12"/>
      <c r="HE29" s="12"/>
      <c r="HF29" s="12"/>
      <c r="HG29" s="12"/>
      <c r="HH29" s="12"/>
      <c r="HI29" s="12"/>
      <c r="HJ29" s="12"/>
      <c r="HK29" s="12"/>
      <c r="HL29" s="12"/>
      <c r="HM29" s="12"/>
      <c r="HN29" s="12"/>
      <c r="HO29" s="12"/>
      <c r="HP29" s="12"/>
      <c r="HQ29" s="12"/>
      <c r="HR29" s="12"/>
      <c r="HS29" s="12"/>
      <c r="HT29" s="12"/>
      <c r="HU29" s="12"/>
      <c r="HV29" s="12"/>
      <c r="HW29" s="12"/>
      <c r="HX29" s="12"/>
      <c r="HY29" s="12"/>
      <c r="HZ29" s="12"/>
      <c r="IA29" s="12"/>
      <c r="IB29" s="12"/>
      <c r="IC29" s="12"/>
      <c r="ID29" s="12"/>
      <c r="IE29" s="12"/>
      <c r="IF29" s="12"/>
      <c r="IG29" s="12"/>
      <c r="IH29" s="12"/>
      <c r="II29" s="12"/>
      <c r="IJ29" s="12"/>
      <c r="IK29" s="12"/>
      <c r="IL29" s="12"/>
      <c r="IM29" s="12"/>
      <c r="IN29" s="12"/>
      <c r="IO29" s="12"/>
      <c r="IP29" s="12"/>
      <c r="IQ29" s="12"/>
      <c r="IR29" s="12"/>
      <c r="IS29" s="12"/>
      <c r="IT29" s="12"/>
      <c r="IU29" s="12"/>
      <c r="IV29" s="12"/>
      <c r="IW29" s="12"/>
      <c r="IX29" s="12"/>
      <c r="IY29" s="12"/>
      <c r="IZ29" s="12"/>
      <c r="JA29" s="12"/>
      <c r="JB29" s="12"/>
      <c r="JC29" s="12"/>
      <c r="JD29" s="12"/>
      <c r="JE29" s="12"/>
      <c r="JF29" s="12"/>
      <c r="JG29" s="12"/>
      <c r="JH29" s="12"/>
      <c r="JI29" s="12"/>
      <c r="JJ29" s="12"/>
      <c r="JK29" s="12"/>
      <c r="JL29" s="12"/>
      <c r="JM29" s="12"/>
      <c r="JN29" s="12"/>
      <c r="JO29" s="12"/>
      <c r="JP29" s="12"/>
      <c r="JQ29" s="12"/>
      <c r="JR29" s="12"/>
      <c r="JS29" s="12"/>
      <c r="JT29" s="12"/>
      <c r="JU29" s="12"/>
      <c r="JV29" s="12"/>
      <c r="JW29" s="12"/>
      <c r="JX29" s="12"/>
      <c r="JY29" s="12"/>
      <c r="JZ29" s="12"/>
      <c r="KA29" s="12"/>
      <c r="KB29" s="12"/>
      <c r="KC29" s="12"/>
      <c r="KD29" s="12"/>
      <c r="KE29" s="12"/>
      <c r="KF29" s="12"/>
      <c r="KG29" s="12"/>
      <c r="KH29" s="12"/>
      <c r="KI29" s="12"/>
      <c r="KJ29" s="12"/>
      <c r="KK29" s="12"/>
      <c r="KL29" s="12"/>
      <c r="KM29" s="12"/>
      <c r="KN29" s="12"/>
      <c r="KO29" s="12"/>
      <c r="KP29" s="12"/>
      <c r="KQ29" s="12"/>
      <c r="KR29" s="12"/>
      <c r="KS29" s="12"/>
      <c r="KT29" s="12"/>
      <c r="KU29" s="12"/>
      <c r="KV29" s="12"/>
      <c r="KW29" s="12"/>
      <c r="KX29" s="12"/>
      <c r="KY29" s="12"/>
      <c r="KZ29" s="12"/>
      <c r="LA29" s="12"/>
      <c r="LB29" s="12"/>
      <c r="LC29" s="12"/>
      <c r="LD29" s="12"/>
      <c r="LE29" s="12"/>
      <c r="LF29" s="12"/>
      <c r="LG29" s="12"/>
      <c r="LH29" s="12"/>
      <c r="LI29" s="12"/>
      <c r="LJ29" s="12"/>
      <c r="LK29" s="12"/>
      <c r="LL29" s="12"/>
      <c r="LM29" s="12"/>
      <c r="LN29" s="12"/>
      <c r="LO29" s="12"/>
      <c r="LP29" s="12"/>
      <c r="LQ29" s="12"/>
      <c r="LR29" s="12"/>
      <c r="LS29" s="12"/>
      <c r="LT29" s="12"/>
      <c r="LU29" s="12"/>
      <c r="LV29" s="12"/>
      <c r="LW29" s="12"/>
      <c r="LX29" s="12"/>
      <c r="LY29" s="12"/>
      <c r="LZ29" s="12"/>
      <c r="MA29" s="12"/>
      <c r="MB29" s="12"/>
      <c r="MC29" s="12"/>
      <c r="MD29" s="12"/>
      <c r="ME29" s="12"/>
      <c r="MF29" s="12"/>
      <c r="MG29" s="12"/>
      <c r="MH29" s="12"/>
      <c r="MI29" s="12"/>
      <c r="MJ29" s="12"/>
      <c r="MK29" s="12"/>
      <c r="ML29" s="12"/>
      <c r="MM29" s="12"/>
      <c r="MN29" s="12"/>
      <c r="MO29" s="12"/>
      <c r="MP29" s="12"/>
      <c r="MQ29" s="12"/>
      <c r="MR29" s="12"/>
      <c r="MS29" s="12"/>
      <c r="MT29" s="12"/>
      <c r="MU29" s="12"/>
      <c r="MV29" s="12"/>
      <c r="MW29" s="12"/>
      <c r="MX29" s="12"/>
      <c r="MY29" s="12"/>
      <c r="MZ29" s="12"/>
      <c r="NA29" s="12"/>
      <c r="NB29" s="12"/>
      <c r="NC29" s="12"/>
      <c r="ND29" s="12"/>
      <c r="NE29" s="12"/>
      <c r="NF29" s="12"/>
      <c r="NG29" s="12"/>
      <c r="NH29" s="12"/>
      <c r="NI29" s="12"/>
      <c r="NJ29" s="12"/>
      <c r="NK29" s="12"/>
      <c r="NL29" s="12"/>
      <c r="NM29" s="12"/>
      <c r="NN29" s="12"/>
      <c r="NO29" s="12"/>
      <c r="NP29" s="12"/>
      <c r="NQ29" s="12"/>
      <c r="NR29" s="12"/>
      <c r="NS29" s="12"/>
      <c r="NT29" s="12"/>
      <c r="NU29" s="12"/>
      <c r="NV29" s="12"/>
      <c r="NW29" s="12"/>
      <c r="NX29" s="12"/>
      <c r="NY29" s="12"/>
      <c r="NZ29" s="12"/>
      <c r="OA29" s="12"/>
      <c r="OB29" s="12"/>
      <c r="OC29" s="12"/>
      <c r="OD29" s="12"/>
      <c r="OE29" s="12"/>
      <c r="OF29" s="12"/>
      <c r="OG29" s="12"/>
      <c r="OH29" s="12"/>
      <c r="OI29" s="12"/>
      <c r="OJ29" s="12"/>
      <c r="OK29" s="12"/>
      <c r="OL29" s="12"/>
      <c r="OM29" s="12"/>
      <c r="ON29" s="12"/>
      <c r="OO29" s="12"/>
      <c r="OP29" s="12"/>
      <c r="OQ29" s="12"/>
      <c r="OR29" s="12"/>
      <c r="OS29" s="12"/>
      <c r="OT29" s="12"/>
      <c r="OU29" s="12"/>
      <c r="OV29" s="12"/>
      <c r="OW29" s="12"/>
      <c r="OX29" s="12"/>
      <c r="OY29" s="12"/>
      <c r="OZ29" s="12"/>
      <c r="PA29" s="12"/>
      <c r="PB29" s="12"/>
      <c r="PC29" s="12"/>
      <c r="PD29" s="12"/>
      <c r="PE29" s="12"/>
      <c r="PF29" s="12"/>
      <c r="PG29" s="12"/>
      <c r="PH29" s="12"/>
      <c r="PI29" s="12"/>
      <c r="PJ29" s="12"/>
      <c r="PK29" s="12"/>
      <c r="PL29" s="12"/>
      <c r="PM29" s="12"/>
      <c r="PN29" s="12"/>
      <c r="PO29" s="12"/>
      <c r="PP29" s="12"/>
      <c r="PQ29" s="12"/>
      <c r="PR29" s="12"/>
      <c r="PS29" s="12"/>
      <c r="PT29" s="12"/>
      <c r="PU29" s="12"/>
      <c r="PV29" s="12"/>
      <c r="PW29" s="12"/>
      <c r="PX29" s="12"/>
      <c r="PY29" s="12"/>
      <c r="PZ29" s="12"/>
      <c r="QA29" s="12"/>
      <c r="QB29" s="12"/>
      <c r="QC29" s="12"/>
      <c r="QD29" s="12"/>
      <c r="QE29" s="12"/>
      <c r="QF29" s="12"/>
      <c r="QG29" s="12"/>
      <c r="QH29" s="12"/>
      <c r="QI29" s="12"/>
      <c r="QJ29" s="12"/>
      <c r="QK29" s="12"/>
      <c r="QL29" s="12"/>
      <c r="QM29" s="12"/>
      <c r="QN29" s="12"/>
      <c r="QO29" s="12"/>
      <c r="QP29" s="12"/>
      <c r="QQ29" s="12"/>
      <c r="QR29" s="12"/>
      <c r="QS29" s="12"/>
      <c r="QT29" s="12"/>
      <c r="QU29" s="12"/>
      <c r="QV29" s="12"/>
      <c r="QW29" s="12"/>
      <c r="QX29" s="12"/>
      <c r="QY29" s="12"/>
      <c r="QZ29" s="12"/>
      <c r="RA29" s="12"/>
      <c r="RB29" s="12"/>
      <c r="RC29" s="12"/>
      <c r="RD29" s="12"/>
      <c r="RE29" s="12"/>
      <c r="RF29" s="12"/>
      <c r="RG29" s="12"/>
      <c r="RH29" s="12"/>
      <c r="RI29" s="12"/>
      <c r="RJ29" s="12"/>
      <c r="RK29" s="12"/>
      <c r="RL29" s="12"/>
      <c r="RM29" s="12"/>
      <c r="RN29" s="12"/>
      <c r="RO29" s="12"/>
      <c r="RP29" s="12"/>
      <c r="RQ29" s="12"/>
      <c r="RR29" s="12"/>
      <c r="RS29" s="12"/>
      <c r="RT29" s="12"/>
      <c r="RU29" s="12"/>
      <c r="RV29" s="12"/>
      <c r="RW29" s="12"/>
      <c r="RX29" s="12"/>
      <c r="RY29" s="12"/>
      <c r="RZ29" s="12"/>
      <c r="SA29" s="12"/>
      <c r="SB29" s="12"/>
      <c r="SC29" s="12"/>
      <c r="SD29" s="12"/>
      <c r="SE29" s="12"/>
      <c r="SF29" s="12"/>
      <c r="SG29" s="12"/>
      <c r="SH29" s="12"/>
      <c r="SI29" s="12"/>
      <c r="SJ29" s="12"/>
      <c r="SK29" s="12"/>
      <c r="SL29" s="12"/>
      <c r="SM29" s="12"/>
      <c r="SN29" s="12"/>
      <c r="SO29" s="12"/>
      <c r="SP29" s="12"/>
      <c r="SQ29" s="12"/>
      <c r="SR29" s="12"/>
      <c r="SS29" s="12"/>
      <c r="ST29" s="12"/>
      <c r="SU29" s="12"/>
      <c r="SV29" s="12"/>
      <c r="SW29" s="12"/>
      <c r="SX29" s="12"/>
      <c r="SY29" s="12"/>
      <c r="SZ29" s="12"/>
      <c r="TA29" s="12"/>
      <c r="TB29" s="12"/>
      <c r="TC29" s="12"/>
      <c r="TD29" s="12"/>
      <c r="TE29" s="12"/>
      <c r="TF29" s="12"/>
      <c r="TG29" s="12"/>
      <c r="TH29" s="12"/>
      <c r="TI29" s="12"/>
      <c r="TJ29" s="12"/>
      <c r="TK29" s="12"/>
      <c r="TL29" s="12"/>
      <c r="TM29" s="12"/>
      <c r="TN29" s="12"/>
      <c r="TO29" s="12"/>
      <c r="TP29" s="12"/>
      <c r="TQ29" s="12"/>
      <c r="TR29" s="12"/>
      <c r="TS29" s="12"/>
      <c r="TT29" s="12"/>
      <c r="TU29" s="12"/>
      <c r="TV29" s="12"/>
      <c r="TW29" s="12"/>
      <c r="TX29" s="12"/>
      <c r="TY29" s="12"/>
      <c r="TZ29" s="12"/>
      <c r="UA29" s="12"/>
      <c r="UB29" s="12"/>
      <c r="UC29" s="12"/>
      <c r="UD29" s="12"/>
      <c r="UE29" s="12"/>
      <c r="UF29" s="12"/>
      <c r="UG29" s="12"/>
      <c r="UH29" s="12"/>
      <c r="UI29" s="12"/>
      <c r="UJ29" s="12"/>
      <c r="UK29" s="12"/>
      <c r="UL29" s="12"/>
      <c r="UM29" s="12"/>
      <c r="UN29" s="12"/>
      <c r="UO29" s="12"/>
      <c r="UP29" s="12"/>
      <c r="UQ29" s="12"/>
      <c r="UR29" s="12"/>
      <c r="US29" s="12"/>
      <c r="UT29" s="12"/>
      <c r="UU29" s="12"/>
      <c r="UV29" s="12"/>
      <c r="UW29" s="12"/>
      <c r="UX29" s="12"/>
      <c r="UY29" s="12"/>
      <c r="UZ29" s="12"/>
      <c r="VA29" s="12"/>
      <c r="VB29" s="12"/>
      <c r="VC29" s="12"/>
      <c r="VD29" s="12"/>
      <c r="VE29" s="12"/>
      <c r="VF29" s="12"/>
      <c r="VG29" s="12"/>
      <c r="VH29" s="12"/>
      <c r="VI29" s="12"/>
      <c r="VJ29" s="12"/>
      <c r="VK29" s="12"/>
      <c r="VL29" s="12"/>
      <c r="VM29" s="12"/>
      <c r="VN29" s="12"/>
      <c r="VO29" s="12"/>
      <c r="VP29" s="12"/>
      <c r="VQ29" s="12"/>
      <c r="VR29" s="12"/>
      <c r="VS29" s="12"/>
      <c r="VT29" s="12"/>
      <c r="VU29" s="12"/>
      <c r="VV29" s="12"/>
      <c r="VW29" s="12"/>
      <c r="VX29" s="12"/>
      <c r="VY29" s="12"/>
      <c r="VZ29" s="12"/>
      <c r="WA29" s="12"/>
      <c r="WB29" s="12"/>
      <c r="WC29" s="12"/>
      <c r="WD29" s="12"/>
      <c r="WE29" s="12"/>
      <c r="WF29" s="12"/>
      <c r="WG29" s="12"/>
      <c r="WH29" s="12"/>
      <c r="WI29" s="12"/>
      <c r="WJ29" s="12"/>
      <c r="WK29" s="12"/>
      <c r="WL29" s="12"/>
      <c r="WM29" s="12"/>
      <c r="WN29" s="12"/>
      <c r="WO29" s="12"/>
      <c r="WP29" s="12"/>
      <c r="WQ29" s="12"/>
      <c r="WR29" s="12"/>
      <c r="WS29" s="12"/>
      <c r="WT29" s="12"/>
      <c r="WU29" s="12"/>
      <c r="WV29" s="12"/>
      <c r="WW29" s="12"/>
      <c r="WX29" s="12"/>
      <c r="WY29" s="12"/>
      <c r="WZ29" s="12"/>
      <c r="XA29" s="12"/>
      <c r="XB29" s="12"/>
      <c r="XC29" s="12"/>
      <c r="XD29" s="12"/>
      <c r="XE29" s="12"/>
      <c r="XF29" s="12"/>
      <c r="XG29" s="12"/>
      <c r="XH29" s="12"/>
      <c r="XI29" s="12"/>
      <c r="XJ29" s="12"/>
      <c r="XK29" s="12"/>
      <c r="XL29" s="12"/>
      <c r="XM29" s="12"/>
      <c r="XN29" s="12"/>
      <c r="XO29" s="12"/>
      <c r="XP29" s="12"/>
      <c r="XQ29" s="12"/>
      <c r="XR29" s="12"/>
      <c r="XS29" s="12"/>
      <c r="XT29" s="12"/>
      <c r="XU29" s="12"/>
      <c r="XV29" s="12"/>
      <c r="XW29" s="12"/>
      <c r="XX29" s="12"/>
      <c r="XY29" s="12"/>
      <c r="XZ29" s="12"/>
      <c r="YA29" s="12"/>
      <c r="YB29" s="12"/>
      <c r="YC29" s="12"/>
      <c r="YD29" s="12"/>
      <c r="YE29" s="12"/>
      <c r="YF29" s="12"/>
      <c r="YG29" s="12"/>
      <c r="YH29" s="12"/>
      <c r="YI29" s="12"/>
      <c r="YJ29" s="12"/>
      <c r="YK29" s="12"/>
      <c r="YL29" s="12"/>
      <c r="YM29" s="12"/>
      <c r="YN29" s="12"/>
      <c r="YO29" s="12"/>
      <c r="YP29" s="12"/>
      <c r="YQ29" s="12"/>
      <c r="YR29" s="12"/>
      <c r="YS29" s="12"/>
      <c r="YT29" s="12"/>
      <c r="YU29" s="12"/>
      <c r="YV29" s="12"/>
      <c r="YW29" s="12"/>
      <c r="YX29" s="12"/>
      <c r="YY29" s="12"/>
      <c r="YZ29" s="12"/>
      <c r="ZA29" s="12"/>
      <c r="ZB29" s="12"/>
      <c r="ZC29" s="12"/>
      <c r="ZD29" s="12"/>
      <c r="ZE29" s="12"/>
      <c r="ZF29" s="12"/>
      <c r="ZG29" s="12"/>
      <c r="ZH29" s="12"/>
      <c r="ZI29" s="12"/>
      <c r="ZJ29" s="12"/>
      <c r="ZK29" s="12"/>
      <c r="ZL29" s="12"/>
      <c r="ZM29" s="12"/>
      <c r="ZN29" s="12"/>
      <c r="ZO29" s="12"/>
      <c r="ZP29" s="12"/>
      <c r="ZQ29" s="12"/>
      <c r="ZR29" s="12"/>
      <c r="ZS29" s="12"/>
      <c r="ZT29" s="12"/>
      <c r="ZU29" s="12"/>
      <c r="ZV29" s="12"/>
      <c r="ZW29" s="12"/>
      <c r="ZX29" s="12"/>
      <c r="ZY29" s="12"/>
      <c r="ZZ29" s="12"/>
      <c r="AAA29" s="12"/>
      <c r="AAB29" s="12"/>
      <c r="AAC29" s="12"/>
      <c r="AAD29" s="12"/>
      <c r="AAE29" s="12"/>
      <c r="AAF29" s="12"/>
      <c r="AAG29" s="12"/>
      <c r="AAH29" s="12"/>
      <c r="AAI29" s="12"/>
      <c r="AAJ29" s="12"/>
      <c r="AAK29" s="12"/>
      <c r="AAL29" s="12"/>
      <c r="AAM29" s="12"/>
      <c r="AAN29" s="12"/>
      <c r="AAO29" s="12"/>
      <c r="AAP29" s="12"/>
      <c r="AAQ29" s="12"/>
      <c r="AAR29" s="12"/>
      <c r="AAS29" s="12"/>
      <c r="AAT29" s="12"/>
      <c r="AAU29" s="12"/>
      <c r="AAV29" s="12"/>
      <c r="AAW29" s="12"/>
      <c r="AAX29" s="12"/>
      <c r="AAY29" s="12"/>
      <c r="AAZ29" s="12"/>
      <c r="ABA29" s="12"/>
      <c r="ABB29" s="12"/>
      <c r="ABC29" s="12"/>
      <c r="ABD29" s="12"/>
      <c r="ABE29" s="12"/>
      <c r="ABF29" s="12"/>
      <c r="ABG29" s="12"/>
      <c r="ABH29" s="12"/>
      <c r="ABI29" s="12"/>
      <c r="ABJ29" s="12"/>
      <c r="ABK29" s="12"/>
      <c r="ABL29" s="12"/>
      <c r="ABM29" s="12"/>
      <c r="ABN29" s="12"/>
      <c r="ABO29" s="12"/>
      <c r="ABP29" s="12"/>
      <c r="ABQ29" s="12"/>
      <c r="ABR29" s="12"/>
      <c r="ABS29" s="12"/>
      <c r="ABT29" s="12"/>
      <c r="ABU29" s="12"/>
      <c r="ABV29" s="12"/>
      <c r="ABW29" s="12"/>
      <c r="ABX29" s="12"/>
      <c r="ABY29" s="12"/>
      <c r="ABZ29" s="12"/>
      <c r="ACA29" s="12"/>
      <c r="ACB29" s="12"/>
      <c r="ACC29" s="12"/>
      <c r="ACD29" s="12"/>
      <c r="ACE29" s="12"/>
      <c r="ACF29" s="12"/>
      <c r="ACG29" s="12"/>
      <c r="ACH29" s="12"/>
      <c r="ACI29" s="12"/>
      <c r="ACJ29" s="12"/>
      <c r="ACK29" s="12"/>
      <c r="ACL29" s="12"/>
      <c r="ACM29" s="12"/>
      <c r="ACN29" s="12"/>
      <c r="ACO29" s="12"/>
      <c r="ACP29" s="12"/>
      <c r="ACQ29" s="12"/>
      <c r="ACR29" s="12"/>
      <c r="ACS29" s="12"/>
      <c r="ACT29" s="12"/>
      <c r="ACU29" s="12"/>
      <c r="ACV29" s="12"/>
      <c r="ACW29" s="12"/>
      <c r="ACX29" s="12"/>
      <c r="ACY29" s="12"/>
      <c r="ACZ29" s="12"/>
      <c r="ADA29" s="12"/>
      <c r="ADB29" s="12"/>
      <c r="ADC29" s="12"/>
      <c r="ADD29" s="12"/>
      <c r="ADE29" s="12"/>
      <c r="ADF29" s="12"/>
      <c r="ADG29" s="12"/>
      <c r="ADH29" s="12"/>
      <c r="ADI29" s="12"/>
      <c r="ADJ29" s="12"/>
      <c r="ADK29" s="12"/>
      <c r="ADL29" s="12"/>
      <c r="ADM29" s="12"/>
      <c r="ADN29" s="12"/>
      <c r="ADO29" s="12"/>
      <c r="ADP29" s="12"/>
      <c r="ADQ29" s="12"/>
      <c r="ADR29" s="12"/>
      <c r="ADS29" s="12"/>
      <c r="ADT29" s="12"/>
      <c r="ADU29" s="12"/>
      <c r="ADV29" s="12"/>
      <c r="ADW29" s="12"/>
      <c r="ADX29" s="12"/>
      <c r="ADY29" s="12"/>
      <c r="ADZ29" s="12"/>
      <c r="AEA29" s="12"/>
      <c r="AEB29" s="12"/>
      <c r="AEC29" s="12"/>
      <c r="AED29" s="12"/>
      <c r="AEE29" s="12"/>
      <c r="AEF29" s="12"/>
      <c r="AEG29" s="12"/>
      <c r="AEH29" s="12"/>
      <c r="AEI29" s="12"/>
      <c r="AEJ29" s="12"/>
      <c r="AEK29" s="12"/>
      <c r="AEL29" s="12"/>
      <c r="AEM29" s="12"/>
      <c r="AEN29" s="12"/>
      <c r="AEO29" s="12"/>
      <c r="AEP29" s="12"/>
      <c r="AEQ29" s="12"/>
      <c r="AER29" s="12"/>
      <c r="AES29" s="12"/>
      <c r="AET29" s="12"/>
      <c r="AEU29" s="12"/>
      <c r="AEV29" s="12"/>
      <c r="AEW29" s="12"/>
      <c r="AEX29" s="12"/>
      <c r="AEY29" s="12"/>
      <c r="AEZ29" s="12"/>
      <c r="AFA29" s="12"/>
      <c r="AFB29" s="12"/>
      <c r="AFC29" s="12"/>
      <c r="AFD29" s="12"/>
      <c r="AFE29" s="12"/>
      <c r="AFF29" s="12"/>
      <c r="AFG29" s="12"/>
      <c r="AFH29" s="12"/>
      <c r="AFI29" s="12"/>
      <c r="AFJ29" s="12"/>
      <c r="AFK29" s="12"/>
      <c r="AFL29" s="12"/>
      <c r="AFM29" s="12"/>
      <c r="AFN29" s="12"/>
      <c r="AFO29" s="12"/>
      <c r="AFP29" s="12"/>
      <c r="AFQ29" s="12"/>
      <c r="AFR29" s="12"/>
      <c r="AFS29" s="12"/>
      <c r="AFT29" s="12"/>
      <c r="AFU29" s="12"/>
      <c r="AFV29" s="12"/>
      <c r="AFW29" s="12"/>
      <c r="AFX29" s="12"/>
      <c r="AFY29" s="12"/>
      <c r="AFZ29" s="12"/>
      <c r="AGA29" s="12"/>
      <c r="AGB29" s="12"/>
      <c r="AGC29" s="12"/>
      <c r="AGD29" s="12"/>
      <c r="AGE29" s="12"/>
      <c r="AGF29" s="12"/>
      <c r="AGG29" s="12"/>
      <c r="AGH29" s="12"/>
      <c r="AGI29" s="12"/>
      <c r="AGJ29" s="12"/>
      <c r="AGK29" s="12"/>
      <c r="AGL29" s="12"/>
      <c r="AGM29" s="12"/>
      <c r="AGN29" s="12"/>
      <c r="AGO29" s="12"/>
      <c r="AGP29" s="12"/>
      <c r="AGQ29" s="12"/>
      <c r="AGR29" s="12"/>
      <c r="AGS29" s="12"/>
      <c r="AGT29" s="12"/>
      <c r="AGU29" s="12"/>
      <c r="AGV29" s="12"/>
      <c r="AGW29" s="12"/>
      <c r="AGX29" s="12"/>
      <c r="AGY29" s="12"/>
      <c r="AGZ29" s="12"/>
      <c r="AHA29" s="12"/>
      <c r="AHB29" s="12"/>
      <c r="AHC29" s="12"/>
      <c r="AHD29" s="12"/>
      <c r="AHE29" s="12"/>
      <c r="AHF29" s="12"/>
      <c r="AHG29" s="12"/>
      <c r="AHH29" s="12"/>
      <c r="AHI29" s="12"/>
      <c r="AHJ29" s="12"/>
      <c r="AHK29" s="12"/>
      <c r="AHL29" s="12"/>
      <c r="AHM29" s="12"/>
      <c r="AHN29" s="12"/>
      <c r="AHO29" s="12"/>
      <c r="AHP29" s="12"/>
      <c r="AHQ29" s="12"/>
      <c r="AHR29" s="12"/>
      <c r="AHS29" s="12"/>
      <c r="AHT29" s="12"/>
      <c r="AHU29" s="12"/>
      <c r="AHV29" s="12"/>
      <c r="AHW29" s="12"/>
      <c r="AHX29" s="12"/>
      <c r="AHY29" s="12"/>
      <c r="AHZ29" s="12"/>
      <c r="AIA29" s="12"/>
      <c r="AIB29" s="12"/>
      <c r="AIC29" s="12"/>
      <c r="AID29" s="12"/>
      <c r="AIE29" s="12"/>
      <c r="AIF29" s="12"/>
      <c r="AIG29" s="12"/>
      <c r="AIH29" s="12"/>
      <c r="AII29" s="12"/>
      <c r="AIJ29" s="12"/>
      <c r="AIK29" s="12"/>
      <c r="AIL29" s="12"/>
      <c r="AIM29" s="12"/>
      <c r="AIN29" s="12"/>
      <c r="AIO29" s="12"/>
      <c r="AIP29" s="12"/>
      <c r="AIQ29" s="12"/>
      <c r="AIR29" s="12"/>
      <c r="AIS29" s="12"/>
      <c r="AIT29" s="12"/>
      <c r="AIU29" s="12"/>
      <c r="AIV29" s="12"/>
      <c r="AIW29" s="12"/>
      <c r="AIX29" s="12"/>
      <c r="AIY29" s="12"/>
      <c r="AIZ29" s="12"/>
      <c r="AJA29" s="12"/>
      <c r="AJB29" s="12"/>
      <c r="AJC29" s="12"/>
      <c r="AJD29" s="12"/>
      <c r="AJE29" s="12"/>
      <c r="AJF29" s="12"/>
      <c r="AJG29" s="12"/>
      <c r="AJH29" s="12"/>
      <c r="AJI29" s="12"/>
      <c r="AJJ29" s="12"/>
      <c r="AJK29" s="12"/>
      <c r="AJL29" s="12"/>
      <c r="AJM29" s="12"/>
      <c r="AJN29" s="12"/>
      <c r="AJO29" s="12"/>
      <c r="AJP29" s="12"/>
      <c r="AJQ29" s="12"/>
      <c r="AJR29" s="12"/>
      <c r="AJS29" s="12"/>
      <c r="AJT29" s="12"/>
      <c r="AJU29" s="12"/>
      <c r="AJV29" s="12"/>
      <c r="AJW29" s="12"/>
      <c r="AJX29" s="12"/>
      <c r="AJY29" s="12"/>
      <c r="AJZ29" s="12"/>
      <c r="AKA29" s="12"/>
      <c r="AKB29" s="12"/>
      <c r="AKC29" s="12"/>
      <c r="AKD29" s="12"/>
      <c r="AKE29" s="12"/>
      <c r="AKF29" s="12"/>
      <c r="AKG29" s="12"/>
      <c r="AKH29" s="12"/>
      <c r="AKI29" s="12"/>
      <c r="AKJ29" s="12"/>
      <c r="AKK29" s="12"/>
      <c r="AKL29" s="12"/>
      <c r="AKM29" s="12"/>
      <c r="AKN29" s="12"/>
      <c r="AKO29" s="12"/>
      <c r="AKP29" s="12"/>
      <c r="AKQ29" s="12"/>
      <c r="AKR29" s="12"/>
      <c r="AKS29" s="12"/>
      <c r="AKT29" s="12"/>
      <c r="AKU29" s="12"/>
      <c r="AKV29" s="12"/>
      <c r="AKW29" s="12"/>
      <c r="AKX29" s="12"/>
      <c r="AKY29" s="12"/>
      <c r="AKZ29" s="12"/>
      <c r="ALA29" s="12"/>
      <c r="ALB29" s="12"/>
      <c r="ALC29" s="12"/>
      <c r="ALD29" s="12"/>
      <c r="ALE29" s="12"/>
      <c r="ALF29" s="12"/>
      <c r="ALG29" s="12"/>
      <c r="ALH29" s="12"/>
      <c r="ALI29" s="12"/>
      <c r="ALJ29" s="12"/>
      <c r="ALK29" s="12"/>
      <c r="ALL29" s="12"/>
      <c r="ALM29" s="12"/>
      <c r="ALN29" s="12"/>
      <c r="ALO29" s="12"/>
      <c r="ALP29" s="12"/>
      <c r="ALQ29" s="12"/>
      <c r="ALR29" s="12"/>
      <c r="ALS29" s="12"/>
      <c r="ALT29" s="12"/>
      <c r="ALU29" s="12"/>
      <c r="ALV29" s="12"/>
      <c r="ALW29" s="12"/>
      <c r="ALX29" s="12"/>
      <c r="ALY29" s="12"/>
      <c r="ALZ29" s="12"/>
      <c r="AMA29" s="12"/>
      <c r="AMB29" s="12"/>
      <c r="AMC29" s="12"/>
      <c r="AMD29" s="12"/>
      <c r="AME29" s="12"/>
      <c r="AMF29" s="12"/>
      <c r="AMG29" s="12"/>
      <c r="AMH29" s="12"/>
      <c r="AMI29" s="12"/>
      <c r="AMJ29" s="12"/>
      <c r="AMK29" s="12"/>
      <c r="AML29" s="12"/>
      <c r="AMM29" s="12"/>
      <c r="AMN29" s="12"/>
      <c r="AMO29" s="12"/>
      <c r="AMP29" s="12"/>
      <c r="AMQ29" s="12"/>
      <c r="AMR29" s="12"/>
      <c r="AMS29" s="12"/>
      <c r="AMT29" s="12"/>
      <c r="AMU29" s="12"/>
      <c r="AMV29" s="12"/>
      <c r="AMW29" s="12"/>
      <c r="AMX29" s="12"/>
      <c r="AMY29" s="12"/>
      <c r="AMZ29" s="12"/>
      <c r="ANA29" s="12"/>
      <c r="ANB29" s="12"/>
      <c r="ANC29" s="12"/>
      <c r="AND29" s="12"/>
      <c r="ANE29" s="12"/>
      <c r="ANF29" s="12"/>
      <c r="ANG29" s="12"/>
      <c r="ANH29" s="12"/>
      <c r="ANI29" s="12"/>
      <c r="ANJ29" s="12"/>
      <c r="ANK29" s="12"/>
      <c r="ANL29" s="12"/>
      <c r="ANM29" s="12"/>
      <c r="ANN29" s="12"/>
      <c r="ANO29" s="12"/>
      <c r="ANP29" s="12"/>
      <c r="ANQ29" s="12"/>
      <c r="ANR29" s="12"/>
      <c r="ANS29" s="12"/>
      <c r="ANT29" s="12"/>
      <c r="ANU29" s="12"/>
      <c r="ANV29" s="12"/>
      <c r="ANW29" s="12"/>
      <c r="ANX29" s="12"/>
      <c r="ANY29" s="12"/>
      <c r="ANZ29" s="12"/>
      <c r="AOA29" s="12"/>
      <c r="AOB29" s="12"/>
      <c r="AOC29" s="12"/>
      <c r="AOD29" s="12"/>
      <c r="AOE29" s="12"/>
      <c r="AOF29" s="12"/>
      <c r="AOG29" s="12"/>
      <c r="AOH29" s="12"/>
      <c r="AOI29" s="12"/>
      <c r="AOJ29" s="12"/>
      <c r="AOK29" s="12"/>
      <c r="AOL29" s="12"/>
      <c r="AOM29" s="12"/>
      <c r="AON29" s="12"/>
      <c r="AOO29" s="12"/>
      <c r="AOP29" s="12"/>
      <c r="AOQ29" s="12"/>
      <c r="AOR29" s="12"/>
      <c r="AOS29" s="12"/>
      <c r="AOT29" s="12"/>
      <c r="AOU29" s="12"/>
      <c r="AOV29" s="12"/>
      <c r="AOW29" s="12"/>
      <c r="AOX29" s="12"/>
      <c r="AOY29" s="12"/>
      <c r="AOZ29" s="12"/>
      <c r="APA29" s="12"/>
      <c r="APB29" s="12"/>
      <c r="APC29" s="12"/>
      <c r="APD29" s="12"/>
      <c r="APE29" s="12"/>
      <c r="APF29" s="12"/>
      <c r="APG29" s="12"/>
      <c r="APH29" s="12"/>
      <c r="API29" s="12"/>
      <c r="APJ29" s="12"/>
      <c r="APK29" s="12"/>
      <c r="APL29" s="12"/>
      <c r="APM29" s="12"/>
      <c r="APN29" s="12"/>
      <c r="APO29" s="12"/>
      <c r="APP29" s="12"/>
      <c r="APQ29" s="12"/>
      <c r="APR29" s="12"/>
      <c r="APS29" s="12"/>
      <c r="APT29" s="12"/>
      <c r="APU29" s="12"/>
      <c r="APV29" s="12"/>
      <c r="APW29" s="12"/>
      <c r="APX29" s="12"/>
      <c r="APY29" s="12"/>
      <c r="APZ29" s="12"/>
      <c r="AQA29" s="12"/>
      <c r="AQB29" s="12"/>
      <c r="AQC29" s="12"/>
      <c r="AQD29" s="12"/>
      <c r="AQE29" s="12"/>
      <c r="AQF29" s="12"/>
      <c r="AQG29" s="12"/>
      <c r="AQH29" s="12"/>
      <c r="AQI29" s="12"/>
      <c r="AQJ29" s="12"/>
      <c r="AQK29" s="12"/>
      <c r="AQL29" s="12"/>
      <c r="AQM29" s="12"/>
      <c r="AQN29" s="12"/>
      <c r="AQO29" s="12"/>
      <c r="AQP29" s="12"/>
      <c r="AQQ29" s="12"/>
      <c r="AQR29" s="12"/>
      <c r="AQS29" s="12"/>
      <c r="AQT29" s="12"/>
      <c r="AQU29" s="12"/>
      <c r="AQV29" s="12"/>
      <c r="AQW29" s="12"/>
      <c r="AQX29" s="12"/>
      <c r="AQY29" s="12"/>
      <c r="AQZ29" s="12"/>
      <c r="ARA29" s="12"/>
      <c r="ARB29" s="12"/>
      <c r="ARC29" s="12"/>
      <c r="ARD29" s="12"/>
      <c r="ARE29" s="12"/>
      <c r="ARF29" s="12"/>
      <c r="ARG29" s="12"/>
      <c r="ARH29" s="12"/>
      <c r="ARI29" s="12"/>
      <c r="ARJ29" s="12"/>
      <c r="ARK29" s="12"/>
      <c r="ARL29" s="12"/>
      <c r="ARM29" s="12"/>
      <c r="ARN29" s="12"/>
      <c r="ARO29" s="12"/>
      <c r="ARP29" s="12"/>
      <c r="ARQ29" s="12"/>
      <c r="ARR29" s="12"/>
      <c r="ARS29" s="12"/>
      <c r="ART29" s="12"/>
      <c r="ARU29" s="12"/>
      <c r="ARV29" s="12"/>
      <c r="ARW29" s="12"/>
      <c r="ARX29" s="12"/>
      <c r="ARY29" s="12"/>
      <c r="ARZ29" s="12"/>
      <c r="ASA29" s="12"/>
      <c r="ASB29" s="12"/>
      <c r="ASC29" s="12"/>
      <c r="ASD29" s="12"/>
      <c r="ASE29" s="12"/>
      <c r="ASF29" s="12"/>
      <c r="ASG29" s="12"/>
      <c r="ASH29" s="12"/>
      <c r="ASI29" s="12"/>
      <c r="ASJ29" s="12"/>
      <c r="ASK29" s="12"/>
      <c r="ASL29" s="12"/>
      <c r="ASM29" s="12"/>
      <c r="ASN29" s="12"/>
      <c r="ASO29" s="12"/>
      <c r="ASP29" s="12"/>
      <c r="ASQ29" s="12"/>
      <c r="ASR29" s="12"/>
      <c r="ASS29" s="12"/>
      <c r="AST29" s="12"/>
      <c r="ASU29" s="12"/>
      <c r="ASV29" s="12"/>
      <c r="ASW29" s="12"/>
      <c r="ASX29" s="12"/>
      <c r="ASY29" s="12"/>
      <c r="ASZ29" s="12"/>
      <c r="ATA29" s="12"/>
      <c r="ATB29" s="12"/>
      <c r="ATC29" s="12"/>
      <c r="ATD29" s="12"/>
      <c r="ATE29" s="12"/>
      <c r="ATF29" s="12"/>
      <c r="ATG29" s="12"/>
      <c r="ATH29" s="12"/>
      <c r="ATI29" s="12"/>
      <c r="ATJ29" s="12"/>
      <c r="ATK29" s="12"/>
      <c r="ATL29" s="12"/>
      <c r="ATM29" s="12"/>
      <c r="ATN29" s="12"/>
      <c r="ATO29" s="12"/>
      <c r="ATP29" s="12"/>
      <c r="ATQ29" s="12"/>
      <c r="ATR29" s="12"/>
      <c r="ATS29" s="12"/>
      <c r="ATT29" s="12"/>
      <c r="ATU29" s="12"/>
      <c r="ATV29" s="12"/>
      <c r="ATW29" s="12"/>
      <c r="ATX29" s="12"/>
      <c r="ATY29" s="12"/>
      <c r="ATZ29" s="12"/>
      <c r="AUA29" s="12"/>
      <c r="AUB29" s="12"/>
      <c r="AUC29" s="12"/>
      <c r="AUD29" s="12"/>
      <c r="AUE29" s="12"/>
      <c r="AUF29" s="12"/>
      <c r="AUG29" s="12"/>
      <c r="AUH29" s="12"/>
      <c r="AUI29" s="12"/>
      <c r="AUJ29" s="12"/>
      <c r="AUK29" s="12"/>
      <c r="AUL29" s="12"/>
      <c r="AUM29" s="12"/>
      <c r="AUN29" s="12"/>
      <c r="AUO29" s="12"/>
      <c r="AUP29" s="12"/>
      <c r="AUQ29" s="12"/>
      <c r="AUR29" s="12"/>
      <c r="AUS29" s="12"/>
      <c r="AUT29" s="12"/>
      <c r="AUU29" s="12"/>
      <c r="AUV29" s="12"/>
      <c r="AUW29" s="12"/>
      <c r="AUX29" s="12"/>
      <c r="AUY29" s="12"/>
      <c r="AUZ29" s="12"/>
      <c r="AVA29" s="12"/>
      <c r="AVB29" s="12"/>
      <c r="AVC29" s="12"/>
      <c r="AVD29" s="12"/>
      <c r="AVE29" s="12"/>
      <c r="AVF29" s="12"/>
      <c r="AVG29" s="12"/>
      <c r="AVH29" s="12"/>
      <c r="AVI29" s="12"/>
      <c r="AVJ29" s="12"/>
      <c r="AVK29" s="12"/>
      <c r="AVL29" s="12"/>
      <c r="AVM29" s="12"/>
      <c r="AVN29" s="12"/>
      <c r="AVO29" s="12"/>
      <c r="AVP29" s="12"/>
      <c r="AVQ29" s="12"/>
      <c r="AVR29" s="12"/>
      <c r="AVS29" s="12"/>
      <c r="AVT29" s="12"/>
      <c r="AVU29" s="12"/>
      <c r="AVV29" s="12"/>
      <c r="AVW29" s="12"/>
      <c r="AVX29" s="12"/>
      <c r="AVY29" s="12"/>
      <c r="AVZ29" s="12"/>
      <c r="AWA29" s="12"/>
      <c r="AWB29" s="12"/>
      <c r="AWC29" s="12"/>
      <c r="AWD29" s="12"/>
      <c r="AWE29" s="12"/>
      <c r="AWF29" s="12"/>
      <c r="AWG29" s="12"/>
      <c r="AWH29" s="12"/>
      <c r="AWI29" s="12"/>
      <c r="AWJ29" s="12"/>
      <c r="AWK29" s="12"/>
      <c r="AWL29" s="12"/>
      <c r="AWM29" s="12"/>
      <c r="AWN29" s="12"/>
      <c r="AWO29" s="12"/>
      <c r="AWP29" s="12"/>
      <c r="AWQ29" s="12"/>
      <c r="AWR29" s="12"/>
      <c r="AWS29" s="12"/>
      <c r="AWT29" s="12"/>
      <c r="AWU29" s="12"/>
      <c r="AWV29" s="12"/>
      <c r="AWW29" s="12"/>
      <c r="AWX29" s="12"/>
      <c r="AWY29" s="12"/>
      <c r="AWZ29" s="12"/>
      <c r="AXA29" s="12"/>
      <c r="AXB29" s="12"/>
      <c r="AXC29" s="12"/>
      <c r="AXD29" s="12"/>
      <c r="AXE29" s="12"/>
      <c r="AXF29" s="12"/>
      <c r="AXG29" s="12"/>
      <c r="AXH29" s="12"/>
      <c r="AXI29" s="12"/>
      <c r="AXJ29" s="12"/>
      <c r="AXK29" s="12"/>
      <c r="AXL29" s="12"/>
      <c r="AXM29" s="12"/>
      <c r="AXN29" s="12"/>
      <c r="AXO29" s="12"/>
      <c r="AXP29" s="12"/>
      <c r="AXQ29" s="12"/>
      <c r="AXR29" s="12"/>
      <c r="AXS29" s="12"/>
      <c r="AXT29" s="12"/>
      <c r="AXU29" s="12"/>
      <c r="AXV29" s="12"/>
      <c r="AXW29" s="12"/>
      <c r="AXX29" s="12"/>
      <c r="AXY29" s="12"/>
      <c r="AXZ29" s="12"/>
      <c r="AYA29" s="12"/>
      <c r="AYB29" s="12"/>
      <c r="AYC29" s="12"/>
      <c r="AYD29" s="12"/>
      <c r="AYE29" s="12"/>
      <c r="AYF29" s="12"/>
      <c r="AYG29" s="12"/>
      <c r="AYH29" s="12"/>
      <c r="AYI29" s="12"/>
      <c r="AYJ29" s="12"/>
      <c r="AYK29" s="12"/>
      <c r="AYL29" s="12"/>
      <c r="AYM29" s="12"/>
      <c r="AYN29" s="12"/>
      <c r="AYO29" s="12"/>
      <c r="AYP29" s="12"/>
      <c r="AYQ29" s="12"/>
      <c r="AYR29" s="12"/>
      <c r="AYS29" s="12"/>
      <c r="AYT29" s="12"/>
      <c r="AYU29" s="12"/>
      <c r="AYV29" s="12"/>
      <c r="AYW29" s="12"/>
      <c r="AYX29" s="12"/>
      <c r="AYY29" s="12"/>
      <c r="AYZ29" s="12"/>
      <c r="AZA29" s="12"/>
      <c r="AZB29" s="12"/>
      <c r="AZC29" s="12"/>
      <c r="AZD29" s="12"/>
      <c r="AZE29" s="12"/>
      <c r="AZF29" s="12"/>
      <c r="AZG29" s="12"/>
      <c r="AZH29" s="12"/>
      <c r="AZI29" s="12"/>
      <c r="AZJ29" s="12"/>
      <c r="AZK29" s="12"/>
      <c r="AZL29" s="12"/>
      <c r="AZM29" s="12"/>
      <c r="AZN29" s="12"/>
      <c r="AZO29" s="12"/>
      <c r="AZP29" s="12"/>
      <c r="AZQ29" s="12"/>
      <c r="AZR29" s="12"/>
      <c r="AZS29" s="12"/>
      <c r="AZT29" s="12"/>
      <c r="AZU29" s="12"/>
      <c r="AZV29" s="12"/>
      <c r="AZW29" s="12"/>
      <c r="AZX29" s="12"/>
      <c r="AZY29" s="12"/>
      <c r="AZZ29" s="12"/>
      <c r="BAA29" s="12"/>
      <c r="BAB29" s="12"/>
      <c r="BAC29" s="12"/>
      <c r="BAD29" s="12"/>
      <c r="BAE29" s="12"/>
      <c r="BAF29" s="12"/>
      <c r="BAG29" s="12"/>
      <c r="BAH29" s="12"/>
      <c r="BAI29" s="12"/>
      <c r="BAJ29" s="12"/>
      <c r="BAK29" s="12"/>
      <c r="BAL29" s="12"/>
      <c r="BAM29" s="12"/>
      <c r="BAN29" s="12"/>
      <c r="BAO29" s="12"/>
      <c r="BAP29" s="12"/>
      <c r="BAQ29" s="12"/>
      <c r="BAR29" s="12"/>
      <c r="BAS29" s="12"/>
      <c r="BAT29" s="12"/>
      <c r="BAU29" s="12"/>
      <c r="BAV29" s="12"/>
      <c r="BAW29" s="12"/>
      <c r="BAX29" s="12"/>
      <c r="BAY29" s="12"/>
      <c r="BAZ29" s="12"/>
      <c r="BBA29" s="12"/>
      <c r="BBB29" s="12"/>
      <c r="BBC29" s="12"/>
      <c r="BBD29" s="12"/>
      <c r="BBE29" s="12"/>
      <c r="BBF29" s="12"/>
      <c r="BBG29" s="12"/>
      <c r="BBH29" s="12"/>
      <c r="BBI29" s="12"/>
      <c r="BBJ29" s="12"/>
      <c r="BBK29" s="12"/>
      <c r="BBL29" s="12"/>
      <c r="BBM29" s="12"/>
      <c r="BBN29" s="12"/>
      <c r="BBO29" s="12"/>
      <c r="BBP29" s="12"/>
      <c r="BBQ29" s="12"/>
      <c r="BBR29" s="12"/>
      <c r="BBS29" s="12"/>
      <c r="BBT29" s="12"/>
      <c r="BBU29" s="12"/>
      <c r="BBV29" s="12"/>
      <c r="BBW29" s="12"/>
      <c r="BBX29" s="12"/>
      <c r="BBY29" s="12"/>
      <c r="BBZ29" s="12"/>
      <c r="BCA29" s="12"/>
      <c r="BCB29" s="12"/>
      <c r="BCC29" s="12"/>
      <c r="BCD29" s="12"/>
      <c r="BCE29" s="12"/>
      <c r="BCF29" s="12"/>
      <c r="BCG29" s="12"/>
      <c r="BCH29" s="12"/>
      <c r="BCI29" s="12"/>
      <c r="BCJ29" s="12"/>
      <c r="BCK29" s="12"/>
      <c r="BCL29" s="12"/>
      <c r="BCM29" s="12"/>
      <c r="BCN29" s="12"/>
      <c r="BCO29" s="12"/>
      <c r="BCP29" s="12"/>
      <c r="BCQ29" s="12"/>
      <c r="BCR29" s="12"/>
      <c r="BCS29" s="12"/>
      <c r="BCT29" s="12"/>
      <c r="BCU29" s="12"/>
      <c r="BCV29" s="12"/>
      <c r="BCW29" s="12"/>
      <c r="BCX29" s="12"/>
      <c r="BCY29" s="12"/>
      <c r="BCZ29" s="12"/>
      <c r="BDA29" s="12"/>
      <c r="BDB29" s="12"/>
      <c r="BDC29" s="12"/>
      <c r="BDD29" s="12"/>
      <c r="BDE29" s="12"/>
      <c r="BDF29" s="12"/>
      <c r="BDG29" s="12"/>
      <c r="BDH29" s="12"/>
      <c r="BDI29" s="12"/>
      <c r="BDJ29" s="12"/>
      <c r="BDK29" s="12"/>
      <c r="BDL29" s="12"/>
      <c r="BDM29" s="12"/>
      <c r="BDN29" s="12"/>
      <c r="BDO29" s="12"/>
      <c r="BDP29" s="12"/>
      <c r="BDQ29" s="12"/>
      <c r="BDR29" s="12"/>
      <c r="BDS29" s="12"/>
      <c r="BDT29" s="12"/>
      <c r="BDU29" s="12"/>
      <c r="BDV29" s="12"/>
      <c r="BDW29" s="12"/>
      <c r="BDX29" s="12"/>
      <c r="BDY29" s="12"/>
      <c r="BDZ29" s="12"/>
      <c r="BEA29" s="12"/>
      <c r="BEB29" s="12"/>
      <c r="BEC29" s="12"/>
      <c r="BED29" s="12"/>
      <c r="BEE29" s="12"/>
      <c r="BEF29" s="12"/>
      <c r="BEG29" s="12"/>
      <c r="BEH29" s="12"/>
      <c r="BEI29" s="12"/>
      <c r="BEJ29" s="12"/>
      <c r="BEK29" s="12"/>
      <c r="BEL29" s="12"/>
      <c r="BEM29" s="12"/>
      <c r="BEN29" s="12"/>
      <c r="BEO29" s="12"/>
      <c r="BEP29" s="12"/>
      <c r="BEQ29" s="12"/>
      <c r="BER29" s="12"/>
      <c r="BES29" s="12"/>
      <c r="BET29" s="12"/>
      <c r="BEU29" s="12"/>
      <c r="BEV29" s="12"/>
      <c r="BEW29" s="12"/>
      <c r="BEX29" s="12"/>
      <c r="BEY29" s="12"/>
      <c r="BEZ29" s="12"/>
      <c r="BFA29" s="12"/>
      <c r="BFB29" s="12"/>
      <c r="BFC29" s="12"/>
      <c r="BFD29" s="12"/>
      <c r="BFE29" s="12"/>
      <c r="BFF29" s="12"/>
      <c r="BFG29" s="12"/>
      <c r="BFH29" s="12"/>
      <c r="BFI29" s="12"/>
      <c r="BFJ29" s="12"/>
      <c r="BFK29" s="12"/>
      <c r="BFL29" s="12"/>
      <c r="BFM29" s="12"/>
      <c r="BFN29" s="12"/>
      <c r="BFO29" s="12"/>
      <c r="BFP29" s="12"/>
      <c r="BFQ29" s="12"/>
      <c r="BFR29" s="12"/>
      <c r="BFS29" s="12"/>
      <c r="BFT29" s="12"/>
      <c r="BFU29" s="12"/>
      <c r="BFV29" s="12"/>
      <c r="BFW29" s="12"/>
      <c r="BFX29" s="12"/>
      <c r="BFY29" s="12"/>
      <c r="BFZ29" s="12"/>
      <c r="BGA29" s="12"/>
      <c r="BGB29" s="12"/>
      <c r="BGC29" s="12"/>
      <c r="BGD29" s="12"/>
      <c r="BGE29" s="12"/>
      <c r="BGF29" s="12"/>
      <c r="BGG29" s="12"/>
      <c r="BGH29" s="12"/>
      <c r="BGI29" s="12"/>
      <c r="BGJ29" s="12"/>
      <c r="BGK29" s="12"/>
      <c r="BGL29" s="12"/>
      <c r="BGM29" s="12"/>
      <c r="BGN29" s="12"/>
      <c r="BGO29" s="12"/>
      <c r="BGP29" s="12"/>
      <c r="BGQ29" s="12"/>
      <c r="BGR29" s="12"/>
      <c r="BGS29" s="12"/>
      <c r="BGT29" s="12"/>
      <c r="BGU29" s="12"/>
      <c r="BGV29" s="12"/>
      <c r="BGW29" s="12"/>
      <c r="BGX29" s="12"/>
      <c r="BGY29" s="12"/>
      <c r="BGZ29" s="12"/>
      <c r="BHA29" s="12"/>
      <c r="BHB29" s="12"/>
      <c r="BHC29" s="12"/>
      <c r="BHD29" s="12"/>
      <c r="BHE29" s="12"/>
      <c r="BHF29" s="12"/>
      <c r="BHG29" s="12"/>
      <c r="BHH29" s="12"/>
      <c r="BHI29" s="12"/>
      <c r="BHJ29" s="12"/>
      <c r="BHK29" s="12"/>
      <c r="BHL29" s="12"/>
      <c r="BHM29" s="12"/>
      <c r="BHN29" s="12"/>
      <c r="BHO29" s="12"/>
      <c r="BHP29" s="12"/>
      <c r="BHQ29" s="12"/>
      <c r="BHR29" s="12"/>
      <c r="BHS29" s="12"/>
      <c r="BHT29" s="12"/>
      <c r="BHU29" s="12"/>
      <c r="BHV29" s="12"/>
      <c r="BHW29" s="12"/>
      <c r="BHX29" s="12"/>
      <c r="BHY29" s="12"/>
      <c r="BHZ29" s="12"/>
      <c r="BIA29" s="12"/>
      <c r="BIB29" s="12"/>
      <c r="BIC29" s="12"/>
      <c r="BID29" s="12"/>
      <c r="BIE29" s="12"/>
      <c r="BIF29" s="12"/>
      <c r="BIG29" s="12"/>
      <c r="BIH29" s="12"/>
      <c r="BII29" s="12"/>
      <c r="BIJ29" s="12"/>
      <c r="BIK29" s="12"/>
      <c r="BIL29" s="12"/>
      <c r="BIM29" s="12"/>
      <c r="BIN29" s="12"/>
      <c r="BIO29" s="12"/>
      <c r="BIP29" s="12"/>
      <c r="BIQ29" s="12"/>
      <c r="BIR29" s="12"/>
      <c r="BIS29" s="12"/>
      <c r="BIT29" s="12"/>
      <c r="BIU29" s="12"/>
      <c r="BIV29" s="12"/>
      <c r="BIW29" s="12"/>
      <c r="BIX29" s="12"/>
      <c r="BIY29" s="12"/>
      <c r="BIZ29" s="12"/>
      <c r="BJA29" s="12"/>
      <c r="BJB29" s="12"/>
      <c r="BJC29" s="12"/>
      <c r="BJD29" s="12"/>
      <c r="BJE29" s="12"/>
      <c r="BJF29" s="12"/>
      <c r="BJG29" s="12"/>
      <c r="BJH29" s="12"/>
      <c r="BJI29" s="12"/>
      <c r="BJJ29" s="12"/>
      <c r="BJK29" s="12"/>
      <c r="BJL29" s="12"/>
      <c r="BJM29" s="12"/>
      <c r="BJN29" s="12"/>
      <c r="BJO29" s="12"/>
      <c r="BJP29" s="12"/>
      <c r="BJQ29" s="12"/>
      <c r="BJR29" s="12"/>
      <c r="BJS29" s="12"/>
      <c r="BJT29" s="12"/>
      <c r="BJU29" s="12"/>
      <c r="BJV29" s="12"/>
      <c r="BJW29" s="12"/>
      <c r="BJX29" s="12"/>
      <c r="BJY29" s="12"/>
      <c r="BJZ29" s="12"/>
      <c r="BKA29" s="12"/>
      <c r="BKB29" s="12"/>
      <c r="BKC29" s="12"/>
      <c r="BKD29" s="12"/>
      <c r="BKE29" s="12"/>
      <c r="BKF29" s="12"/>
      <c r="BKG29" s="12"/>
      <c r="BKH29" s="12"/>
      <c r="BKI29" s="12"/>
      <c r="BKJ29" s="12"/>
      <c r="BKK29" s="12"/>
      <c r="BKL29" s="12"/>
      <c r="BKM29" s="12"/>
      <c r="BKN29" s="12"/>
      <c r="BKO29" s="12"/>
      <c r="BKP29" s="12"/>
      <c r="BKQ29" s="12"/>
      <c r="BKR29" s="12"/>
      <c r="BKS29" s="12"/>
      <c r="BKT29" s="12"/>
      <c r="BKU29" s="12"/>
      <c r="BKV29" s="12"/>
      <c r="BKW29" s="12"/>
      <c r="BKX29" s="12"/>
      <c r="BKY29" s="12"/>
    </row>
    <row r="30" spans="1:1663" s="3" customFormat="1">
      <c r="A30" s="143"/>
      <c r="B30" s="2" t="s">
        <v>43</v>
      </c>
      <c r="C30" s="6">
        <v>123</v>
      </c>
      <c r="D30" s="6">
        <v>141</v>
      </c>
      <c r="E30" s="6">
        <v>124</v>
      </c>
      <c r="F30" s="6">
        <v>130</v>
      </c>
      <c r="G30" s="6">
        <v>91</v>
      </c>
      <c r="H30" s="6">
        <v>49</v>
      </c>
      <c r="I30" s="6">
        <v>59</v>
      </c>
      <c r="J30" s="6">
        <v>322</v>
      </c>
      <c r="K30" s="6">
        <v>48</v>
      </c>
      <c r="L30" s="6">
        <v>30</v>
      </c>
      <c r="M30" s="6">
        <v>118</v>
      </c>
      <c r="N30" s="6">
        <v>116</v>
      </c>
      <c r="O30" s="6">
        <v>106</v>
      </c>
      <c r="P30" s="6">
        <v>103</v>
      </c>
      <c r="Q30" s="6">
        <v>56</v>
      </c>
      <c r="R30" s="6">
        <v>48</v>
      </c>
      <c r="S30" s="6">
        <v>25</v>
      </c>
      <c r="T30" s="6">
        <v>26</v>
      </c>
      <c r="U30" s="6">
        <v>19</v>
      </c>
      <c r="V30" s="6">
        <v>27</v>
      </c>
      <c r="W30" s="6">
        <v>2</v>
      </c>
      <c r="X30" s="6">
        <v>1</v>
      </c>
      <c r="Y30" s="6">
        <v>2</v>
      </c>
      <c r="Z30" s="6">
        <v>3</v>
      </c>
      <c r="AA30" s="6">
        <v>1</v>
      </c>
      <c r="AB30" s="6">
        <v>2</v>
      </c>
      <c r="AC30" s="6">
        <v>4</v>
      </c>
      <c r="AD30" s="6">
        <v>1</v>
      </c>
      <c r="AE30" s="6">
        <v>2</v>
      </c>
      <c r="AF30" s="6">
        <v>2</v>
      </c>
      <c r="AG30" s="6">
        <v>2</v>
      </c>
      <c r="AH30" s="6">
        <v>3</v>
      </c>
      <c r="AI30" s="6">
        <v>1</v>
      </c>
      <c r="AJ30" s="2" t="s">
        <v>42</v>
      </c>
      <c r="AK30" s="6">
        <v>2</v>
      </c>
      <c r="AL30" s="9" t="s">
        <v>42</v>
      </c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BX30" s="12"/>
      <c r="BY30" s="12"/>
      <c r="BZ30" s="12"/>
      <c r="CA30" s="12"/>
      <c r="CB30" s="12"/>
      <c r="CC30" s="12"/>
      <c r="CD30" s="12"/>
      <c r="CE30" s="12"/>
      <c r="CF30" s="12"/>
      <c r="CG30" s="12"/>
      <c r="CH30" s="12"/>
      <c r="CI30" s="12"/>
      <c r="CJ30" s="12"/>
      <c r="CK30" s="12"/>
      <c r="CL30" s="12"/>
      <c r="CM30" s="12"/>
      <c r="CN30" s="12"/>
      <c r="CO30" s="12"/>
      <c r="CP30" s="12"/>
      <c r="CQ30" s="12"/>
      <c r="CR30" s="12"/>
      <c r="CS30" s="12"/>
      <c r="CT30" s="12"/>
      <c r="CU30" s="12"/>
      <c r="CV30" s="12"/>
      <c r="CW30" s="12"/>
      <c r="CX30" s="12"/>
      <c r="CY30" s="12"/>
      <c r="CZ30" s="12"/>
      <c r="DA30" s="12"/>
      <c r="DB30" s="12"/>
      <c r="DC30" s="12"/>
      <c r="DD30" s="12"/>
      <c r="DE30" s="12"/>
      <c r="DF30" s="12"/>
      <c r="DG30" s="12"/>
      <c r="DH30" s="12"/>
      <c r="DI30" s="12"/>
      <c r="DJ30" s="12"/>
      <c r="DK30" s="12"/>
      <c r="DL30" s="12"/>
      <c r="DM30" s="12"/>
      <c r="DN30" s="12"/>
      <c r="DO30" s="12"/>
      <c r="DP30" s="12"/>
      <c r="DQ30" s="12"/>
      <c r="DR30" s="12"/>
      <c r="DS30" s="12"/>
      <c r="DT30" s="12"/>
      <c r="DU30" s="12"/>
      <c r="DV30" s="12"/>
      <c r="DW30" s="12"/>
      <c r="DX30" s="12"/>
      <c r="DY30" s="12"/>
      <c r="DZ30" s="12"/>
      <c r="EA30" s="12"/>
      <c r="EB30" s="12"/>
      <c r="EC30" s="12"/>
      <c r="ED30" s="12"/>
      <c r="EE30" s="12"/>
      <c r="EF30" s="12"/>
      <c r="EG30" s="12"/>
      <c r="EH30" s="12"/>
      <c r="EI30" s="12"/>
      <c r="EJ30" s="12"/>
      <c r="EK30" s="12"/>
      <c r="EL30" s="12"/>
      <c r="EM30" s="12"/>
      <c r="EN30" s="12"/>
      <c r="EO30" s="12"/>
      <c r="EP30" s="12"/>
      <c r="EQ30" s="12"/>
      <c r="ER30" s="12"/>
      <c r="ES30" s="12"/>
      <c r="ET30" s="12"/>
      <c r="EU30" s="12"/>
      <c r="EV30" s="12"/>
      <c r="EW30" s="12"/>
      <c r="EX30" s="12"/>
      <c r="EY30" s="12"/>
      <c r="EZ30" s="12"/>
      <c r="FA30" s="12"/>
      <c r="FB30" s="12"/>
      <c r="FC30" s="12"/>
      <c r="FD30" s="12"/>
      <c r="FE30" s="12"/>
      <c r="FF30" s="12"/>
      <c r="FG30" s="12"/>
      <c r="FH30" s="12"/>
      <c r="FI30" s="12"/>
      <c r="FJ30" s="12"/>
      <c r="FK30" s="12"/>
      <c r="FL30" s="12"/>
      <c r="FM30" s="12"/>
      <c r="FN30" s="12"/>
      <c r="FO30" s="12"/>
      <c r="FP30" s="12"/>
      <c r="FQ30" s="12"/>
      <c r="FR30" s="12"/>
      <c r="FS30" s="12"/>
      <c r="FT30" s="12"/>
      <c r="FU30" s="12"/>
      <c r="FV30" s="12"/>
      <c r="FW30" s="12"/>
      <c r="FX30" s="12"/>
      <c r="FY30" s="12"/>
      <c r="FZ30" s="12"/>
      <c r="GA30" s="12"/>
      <c r="GB30" s="12"/>
      <c r="GC30" s="12"/>
      <c r="GD30" s="12"/>
      <c r="GE30" s="12"/>
      <c r="GF30" s="12"/>
      <c r="GG30" s="12"/>
      <c r="GH30" s="12"/>
      <c r="GI30" s="12"/>
      <c r="GJ30" s="12"/>
      <c r="GK30" s="12"/>
      <c r="GL30" s="12"/>
      <c r="GM30" s="12"/>
      <c r="GN30" s="12"/>
      <c r="GO30" s="12"/>
      <c r="GP30" s="12"/>
      <c r="GQ30" s="12"/>
      <c r="GR30" s="12"/>
      <c r="GS30" s="12"/>
      <c r="GT30" s="12"/>
      <c r="GU30" s="12"/>
      <c r="GV30" s="12"/>
      <c r="GW30" s="12"/>
      <c r="GX30" s="12"/>
      <c r="GY30" s="12"/>
      <c r="GZ30" s="12"/>
      <c r="HA30" s="12"/>
      <c r="HB30" s="12"/>
      <c r="HC30" s="12"/>
      <c r="HD30" s="12"/>
      <c r="HE30" s="12"/>
      <c r="HF30" s="12"/>
      <c r="HG30" s="12"/>
      <c r="HH30" s="12"/>
      <c r="HI30" s="12"/>
      <c r="HJ30" s="12"/>
      <c r="HK30" s="12"/>
      <c r="HL30" s="12"/>
      <c r="HM30" s="12"/>
      <c r="HN30" s="12"/>
      <c r="HO30" s="12"/>
      <c r="HP30" s="12"/>
      <c r="HQ30" s="12"/>
      <c r="HR30" s="12"/>
      <c r="HS30" s="12"/>
      <c r="HT30" s="12"/>
      <c r="HU30" s="12"/>
      <c r="HV30" s="12"/>
      <c r="HW30" s="12"/>
      <c r="HX30" s="12"/>
      <c r="HY30" s="12"/>
      <c r="HZ30" s="12"/>
      <c r="IA30" s="12"/>
      <c r="IB30" s="12"/>
      <c r="IC30" s="12"/>
      <c r="ID30" s="12"/>
      <c r="IE30" s="12"/>
      <c r="IF30" s="12"/>
      <c r="IG30" s="12"/>
      <c r="IH30" s="12"/>
      <c r="II30" s="12"/>
      <c r="IJ30" s="12"/>
      <c r="IK30" s="12"/>
      <c r="IL30" s="12"/>
      <c r="IM30" s="12"/>
      <c r="IN30" s="12"/>
      <c r="IO30" s="12"/>
      <c r="IP30" s="12"/>
      <c r="IQ30" s="12"/>
      <c r="IR30" s="12"/>
      <c r="IS30" s="12"/>
      <c r="IT30" s="12"/>
      <c r="IU30" s="12"/>
      <c r="IV30" s="12"/>
      <c r="IW30" s="12"/>
      <c r="IX30" s="12"/>
      <c r="IY30" s="12"/>
      <c r="IZ30" s="12"/>
      <c r="JA30" s="12"/>
      <c r="JB30" s="12"/>
      <c r="JC30" s="12"/>
      <c r="JD30" s="12"/>
      <c r="JE30" s="12"/>
      <c r="JF30" s="12"/>
      <c r="JG30" s="12"/>
      <c r="JH30" s="12"/>
      <c r="JI30" s="12"/>
      <c r="JJ30" s="12"/>
      <c r="JK30" s="12"/>
      <c r="JL30" s="12"/>
      <c r="JM30" s="12"/>
      <c r="JN30" s="12"/>
      <c r="JO30" s="12"/>
      <c r="JP30" s="12"/>
      <c r="JQ30" s="12"/>
      <c r="JR30" s="12"/>
      <c r="JS30" s="12"/>
      <c r="JT30" s="12"/>
      <c r="JU30" s="12"/>
      <c r="JV30" s="12"/>
      <c r="JW30" s="12"/>
      <c r="JX30" s="12"/>
      <c r="JY30" s="12"/>
      <c r="JZ30" s="12"/>
      <c r="KA30" s="12"/>
      <c r="KB30" s="12"/>
      <c r="KC30" s="12"/>
      <c r="KD30" s="12"/>
      <c r="KE30" s="12"/>
      <c r="KF30" s="12"/>
      <c r="KG30" s="12"/>
      <c r="KH30" s="12"/>
      <c r="KI30" s="12"/>
      <c r="KJ30" s="12"/>
      <c r="KK30" s="12"/>
      <c r="KL30" s="12"/>
      <c r="KM30" s="12"/>
      <c r="KN30" s="12"/>
      <c r="KO30" s="12"/>
      <c r="KP30" s="12"/>
      <c r="KQ30" s="12"/>
      <c r="KR30" s="12"/>
      <c r="KS30" s="12"/>
      <c r="KT30" s="12"/>
      <c r="KU30" s="12"/>
      <c r="KV30" s="12"/>
      <c r="KW30" s="12"/>
      <c r="KX30" s="12"/>
      <c r="KY30" s="12"/>
      <c r="KZ30" s="12"/>
      <c r="LA30" s="12"/>
      <c r="LB30" s="12"/>
      <c r="LC30" s="12"/>
      <c r="LD30" s="12"/>
      <c r="LE30" s="12"/>
      <c r="LF30" s="12"/>
      <c r="LG30" s="12"/>
      <c r="LH30" s="12"/>
      <c r="LI30" s="12"/>
      <c r="LJ30" s="12"/>
      <c r="LK30" s="12"/>
      <c r="LL30" s="12"/>
      <c r="LM30" s="12"/>
      <c r="LN30" s="12"/>
      <c r="LO30" s="12"/>
      <c r="LP30" s="12"/>
      <c r="LQ30" s="12"/>
      <c r="LR30" s="12"/>
      <c r="LS30" s="12"/>
      <c r="LT30" s="12"/>
      <c r="LU30" s="12"/>
      <c r="LV30" s="12"/>
      <c r="LW30" s="12"/>
      <c r="LX30" s="12"/>
      <c r="LY30" s="12"/>
      <c r="LZ30" s="12"/>
      <c r="MA30" s="12"/>
      <c r="MB30" s="12"/>
      <c r="MC30" s="12"/>
      <c r="MD30" s="12"/>
      <c r="ME30" s="12"/>
      <c r="MF30" s="12"/>
      <c r="MG30" s="12"/>
      <c r="MH30" s="12"/>
      <c r="MI30" s="12"/>
      <c r="MJ30" s="12"/>
      <c r="MK30" s="12"/>
      <c r="ML30" s="12"/>
      <c r="MM30" s="12"/>
      <c r="MN30" s="12"/>
      <c r="MO30" s="12"/>
      <c r="MP30" s="12"/>
      <c r="MQ30" s="12"/>
      <c r="MR30" s="12"/>
      <c r="MS30" s="12"/>
      <c r="MT30" s="12"/>
      <c r="MU30" s="12"/>
      <c r="MV30" s="12"/>
      <c r="MW30" s="12"/>
      <c r="MX30" s="12"/>
      <c r="MY30" s="12"/>
      <c r="MZ30" s="12"/>
      <c r="NA30" s="12"/>
      <c r="NB30" s="12"/>
      <c r="NC30" s="12"/>
      <c r="ND30" s="12"/>
      <c r="NE30" s="12"/>
      <c r="NF30" s="12"/>
      <c r="NG30" s="12"/>
      <c r="NH30" s="12"/>
      <c r="NI30" s="12"/>
      <c r="NJ30" s="12"/>
      <c r="NK30" s="12"/>
      <c r="NL30" s="12"/>
      <c r="NM30" s="12"/>
      <c r="NN30" s="12"/>
      <c r="NO30" s="12"/>
      <c r="NP30" s="12"/>
      <c r="NQ30" s="12"/>
      <c r="NR30" s="12"/>
      <c r="NS30" s="12"/>
      <c r="NT30" s="12"/>
      <c r="NU30" s="12"/>
      <c r="NV30" s="12"/>
      <c r="NW30" s="12"/>
      <c r="NX30" s="12"/>
      <c r="NY30" s="12"/>
      <c r="NZ30" s="12"/>
      <c r="OA30" s="12"/>
      <c r="OB30" s="12"/>
      <c r="OC30" s="12"/>
      <c r="OD30" s="12"/>
      <c r="OE30" s="12"/>
      <c r="OF30" s="12"/>
      <c r="OG30" s="12"/>
      <c r="OH30" s="12"/>
      <c r="OI30" s="12"/>
      <c r="OJ30" s="12"/>
      <c r="OK30" s="12"/>
      <c r="OL30" s="12"/>
      <c r="OM30" s="12"/>
      <c r="ON30" s="12"/>
      <c r="OO30" s="12"/>
      <c r="OP30" s="12"/>
      <c r="OQ30" s="12"/>
      <c r="OR30" s="12"/>
      <c r="OS30" s="12"/>
      <c r="OT30" s="12"/>
      <c r="OU30" s="12"/>
      <c r="OV30" s="12"/>
      <c r="OW30" s="12"/>
      <c r="OX30" s="12"/>
      <c r="OY30" s="12"/>
      <c r="OZ30" s="12"/>
      <c r="PA30" s="12"/>
      <c r="PB30" s="12"/>
      <c r="PC30" s="12"/>
      <c r="PD30" s="12"/>
      <c r="PE30" s="12"/>
      <c r="PF30" s="12"/>
      <c r="PG30" s="12"/>
      <c r="PH30" s="12"/>
      <c r="PI30" s="12"/>
      <c r="PJ30" s="12"/>
      <c r="PK30" s="12"/>
      <c r="PL30" s="12"/>
      <c r="PM30" s="12"/>
      <c r="PN30" s="12"/>
      <c r="PO30" s="12"/>
      <c r="PP30" s="12"/>
      <c r="PQ30" s="12"/>
      <c r="PR30" s="12"/>
      <c r="PS30" s="12"/>
      <c r="PT30" s="12"/>
      <c r="PU30" s="12"/>
      <c r="PV30" s="12"/>
      <c r="PW30" s="12"/>
      <c r="PX30" s="12"/>
      <c r="PY30" s="12"/>
      <c r="PZ30" s="12"/>
      <c r="QA30" s="12"/>
      <c r="QB30" s="12"/>
      <c r="QC30" s="12"/>
      <c r="QD30" s="12"/>
      <c r="QE30" s="12"/>
      <c r="QF30" s="12"/>
      <c r="QG30" s="12"/>
      <c r="QH30" s="12"/>
      <c r="QI30" s="12"/>
      <c r="QJ30" s="12"/>
      <c r="QK30" s="12"/>
      <c r="QL30" s="12"/>
      <c r="QM30" s="12"/>
      <c r="QN30" s="12"/>
      <c r="QO30" s="12"/>
      <c r="QP30" s="12"/>
      <c r="QQ30" s="12"/>
      <c r="QR30" s="12"/>
      <c r="QS30" s="12"/>
      <c r="QT30" s="12"/>
      <c r="QU30" s="12"/>
      <c r="QV30" s="12"/>
      <c r="QW30" s="12"/>
      <c r="QX30" s="12"/>
      <c r="QY30" s="12"/>
      <c r="QZ30" s="12"/>
      <c r="RA30" s="12"/>
      <c r="RB30" s="12"/>
      <c r="RC30" s="12"/>
      <c r="RD30" s="12"/>
      <c r="RE30" s="12"/>
      <c r="RF30" s="12"/>
      <c r="RG30" s="12"/>
      <c r="RH30" s="12"/>
      <c r="RI30" s="12"/>
      <c r="RJ30" s="12"/>
      <c r="RK30" s="12"/>
      <c r="RL30" s="12"/>
      <c r="RM30" s="12"/>
      <c r="RN30" s="12"/>
      <c r="RO30" s="12"/>
      <c r="RP30" s="12"/>
      <c r="RQ30" s="12"/>
      <c r="RR30" s="12"/>
      <c r="RS30" s="12"/>
      <c r="RT30" s="12"/>
      <c r="RU30" s="12"/>
      <c r="RV30" s="12"/>
      <c r="RW30" s="12"/>
      <c r="RX30" s="12"/>
      <c r="RY30" s="12"/>
      <c r="RZ30" s="12"/>
      <c r="SA30" s="12"/>
      <c r="SB30" s="12"/>
      <c r="SC30" s="12"/>
      <c r="SD30" s="12"/>
      <c r="SE30" s="12"/>
      <c r="SF30" s="12"/>
      <c r="SG30" s="12"/>
      <c r="SH30" s="12"/>
      <c r="SI30" s="12"/>
      <c r="SJ30" s="12"/>
      <c r="SK30" s="12"/>
      <c r="SL30" s="12"/>
      <c r="SM30" s="12"/>
      <c r="SN30" s="12"/>
      <c r="SO30" s="12"/>
      <c r="SP30" s="12"/>
      <c r="SQ30" s="12"/>
      <c r="SR30" s="12"/>
      <c r="SS30" s="12"/>
      <c r="ST30" s="12"/>
      <c r="SU30" s="12"/>
      <c r="SV30" s="12"/>
      <c r="SW30" s="12"/>
      <c r="SX30" s="12"/>
      <c r="SY30" s="12"/>
      <c r="SZ30" s="12"/>
      <c r="TA30" s="12"/>
      <c r="TB30" s="12"/>
      <c r="TC30" s="12"/>
      <c r="TD30" s="12"/>
      <c r="TE30" s="12"/>
      <c r="TF30" s="12"/>
      <c r="TG30" s="12"/>
      <c r="TH30" s="12"/>
      <c r="TI30" s="12"/>
      <c r="TJ30" s="12"/>
      <c r="TK30" s="12"/>
      <c r="TL30" s="12"/>
      <c r="TM30" s="12"/>
      <c r="TN30" s="12"/>
      <c r="TO30" s="12"/>
      <c r="TP30" s="12"/>
      <c r="TQ30" s="12"/>
      <c r="TR30" s="12"/>
      <c r="TS30" s="12"/>
      <c r="TT30" s="12"/>
      <c r="TU30" s="12"/>
      <c r="TV30" s="12"/>
      <c r="TW30" s="12"/>
      <c r="TX30" s="12"/>
      <c r="TY30" s="12"/>
      <c r="TZ30" s="12"/>
      <c r="UA30" s="12"/>
      <c r="UB30" s="12"/>
      <c r="UC30" s="12"/>
      <c r="UD30" s="12"/>
      <c r="UE30" s="12"/>
      <c r="UF30" s="12"/>
      <c r="UG30" s="12"/>
      <c r="UH30" s="12"/>
      <c r="UI30" s="12"/>
      <c r="UJ30" s="12"/>
      <c r="UK30" s="12"/>
      <c r="UL30" s="12"/>
      <c r="UM30" s="12"/>
      <c r="UN30" s="12"/>
      <c r="UO30" s="12"/>
      <c r="UP30" s="12"/>
      <c r="UQ30" s="12"/>
      <c r="UR30" s="12"/>
      <c r="US30" s="12"/>
      <c r="UT30" s="12"/>
      <c r="UU30" s="12"/>
      <c r="UV30" s="12"/>
      <c r="UW30" s="12"/>
      <c r="UX30" s="12"/>
      <c r="UY30" s="12"/>
      <c r="UZ30" s="12"/>
      <c r="VA30" s="12"/>
      <c r="VB30" s="12"/>
      <c r="VC30" s="12"/>
      <c r="VD30" s="12"/>
      <c r="VE30" s="12"/>
      <c r="VF30" s="12"/>
      <c r="VG30" s="12"/>
      <c r="VH30" s="12"/>
      <c r="VI30" s="12"/>
      <c r="VJ30" s="12"/>
      <c r="VK30" s="12"/>
      <c r="VL30" s="12"/>
      <c r="VM30" s="12"/>
      <c r="VN30" s="12"/>
      <c r="VO30" s="12"/>
      <c r="VP30" s="12"/>
      <c r="VQ30" s="12"/>
      <c r="VR30" s="12"/>
      <c r="VS30" s="12"/>
      <c r="VT30" s="12"/>
      <c r="VU30" s="12"/>
      <c r="VV30" s="12"/>
      <c r="VW30" s="12"/>
      <c r="VX30" s="12"/>
      <c r="VY30" s="12"/>
      <c r="VZ30" s="12"/>
      <c r="WA30" s="12"/>
      <c r="WB30" s="12"/>
      <c r="WC30" s="12"/>
      <c r="WD30" s="12"/>
      <c r="WE30" s="12"/>
      <c r="WF30" s="12"/>
      <c r="WG30" s="12"/>
      <c r="WH30" s="12"/>
      <c r="WI30" s="12"/>
      <c r="WJ30" s="12"/>
      <c r="WK30" s="12"/>
      <c r="WL30" s="12"/>
      <c r="WM30" s="12"/>
      <c r="WN30" s="12"/>
      <c r="WO30" s="12"/>
      <c r="WP30" s="12"/>
      <c r="WQ30" s="12"/>
      <c r="WR30" s="12"/>
      <c r="WS30" s="12"/>
      <c r="WT30" s="12"/>
      <c r="WU30" s="12"/>
      <c r="WV30" s="12"/>
      <c r="WW30" s="12"/>
      <c r="WX30" s="12"/>
      <c r="WY30" s="12"/>
      <c r="WZ30" s="12"/>
      <c r="XA30" s="12"/>
      <c r="XB30" s="12"/>
      <c r="XC30" s="12"/>
      <c r="XD30" s="12"/>
      <c r="XE30" s="12"/>
      <c r="XF30" s="12"/>
      <c r="XG30" s="12"/>
      <c r="XH30" s="12"/>
      <c r="XI30" s="12"/>
      <c r="XJ30" s="12"/>
      <c r="XK30" s="12"/>
      <c r="XL30" s="12"/>
      <c r="XM30" s="12"/>
      <c r="XN30" s="12"/>
      <c r="XO30" s="12"/>
      <c r="XP30" s="12"/>
      <c r="XQ30" s="12"/>
      <c r="XR30" s="12"/>
      <c r="XS30" s="12"/>
      <c r="XT30" s="12"/>
      <c r="XU30" s="12"/>
      <c r="XV30" s="12"/>
      <c r="XW30" s="12"/>
      <c r="XX30" s="12"/>
      <c r="XY30" s="12"/>
      <c r="XZ30" s="12"/>
      <c r="YA30" s="12"/>
      <c r="YB30" s="12"/>
      <c r="YC30" s="12"/>
      <c r="YD30" s="12"/>
      <c r="YE30" s="12"/>
      <c r="YF30" s="12"/>
      <c r="YG30" s="12"/>
      <c r="YH30" s="12"/>
      <c r="YI30" s="12"/>
      <c r="YJ30" s="12"/>
      <c r="YK30" s="12"/>
      <c r="YL30" s="12"/>
      <c r="YM30" s="12"/>
      <c r="YN30" s="12"/>
      <c r="YO30" s="12"/>
      <c r="YP30" s="12"/>
      <c r="YQ30" s="12"/>
      <c r="YR30" s="12"/>
      <c r="YS30" s="12"/>
      <c r="YT30" s="12"/>
      <c r="YU30" s="12"/>
      <c r="YV30" s="12"/>
      <c r="YW30" s="12"/>
      <c r="YX30" s="12"/>
      <c r="YY30" s="12"/>
      <c r="YZ30" s="12"/>
      <c r="ZA30" s="12"/>
      <c r="ZB30" s="12"/>
      <c r="ZC30" s="12"/>
      <c r="ZD30" s="12"/>
      <c r="ZE30" s="12"/>
      <c r="ZF30" s="12"/>
      <c r="ZG30" s="12"/>
      <c r="ZH30" s="12"/>
      <c r="ZI30" s="12"/>
      <c r="ZJ30" s="12"/>
      <c r="ZK30" s="12"/>
      <c r="ZL30" s="12"/>
      <c r="ZM30" s="12"/>
      <c r="ZN30" s="12"/>
      <c r="ZO30" s="12"/>
      <c r="ZP30" s="12"/>
      <c r="ZQ30" s="12"/>
      <c r="ZR30" s="12"/>
      <c r="ZS30" s="12"/>
      <c r="ZT30" s="12"/>
      <c r="ZU30" s="12"/>
      <c r="ZV30" s="12"/>
      <c r="ZW30" s="12"/>
      <c r="ZX30" s="12"/>
      <c r="ZY30" s="12"/>
      <c r="ZZ30" s="12"/>
      <c r="AAA30" s="12"/>
      <c r="AAB30" s="12"/>
      <c r="AAC30" s="12"/>
      <c r="AAD30" s="12"/>
      <c r="AAE30" s="12"/>
      <c r="AAF30" s="12"/>
      <c r="AAG30" s="12"/>
      <c r="AAH30" s="12"/>
      <c r="AAI30" s="12"/>
      <c r="AAJ30" s="12"/>
      <c r="AAK30" s="12"/>
      <c r="AAL30" s="12"/>
      <c r="AAM30" s="12"/>
      <c r="AAN30" s="12"/>
      <c r="AAO30" s="12"/>
      <c r="AAP30" s="12"/>
      <c r="AAQ30" s="12"/>
      <c r="AAR30" s="12"/>
      <c r="AAS30" s="12"/>
      <c r="AAT30" s="12"/>
      <c r="AAU30" s="12"/>
      <c r="AAV30" s="12"/>
      <c r="AAW30" s="12"/>
      <c r="AAX30" s="12"/>
      <c r="AAY30" s="12"/>
      <c r="AAZ30" s="12"/>
      <c r="ABA30" s="12"/>
      <c r="ABB30" s="12"/>
      <c r="ABC30" s="12"/>
      <c r="ABD30" s="12"/>
      <c r="ABE30" s="12"/>
      <c r="ABF30" s="12"/>
      <c r="ABG30" s="12"/>
      <c r="ABH30" s="12"/>
      <c r="ABI30" s="12"/>
      <c r="ABJ30" s="12"/>
      <c r="ABK30" s="12"/>
      <c r="ABL30" s="12"/>
      <c r="ABM30" s="12"/>
      <c r="ABN30" s="12"/>
      <c r="ABO30" s="12"/>
      <c r="ABP30" s="12"/>
      <c r="ABQ30" s="12"/>
      <c r="ABR30" s="12"/>
      <c r="ABS30" s="12"/>
      <c r="ABT30" s="12"/>
      <c r="ABU30" s="12"/>
      <c r="ABV30" s="12"/>
      <c r="ABW30" s="12"/>
      <c r="ABX30" s="12"/>
      <c r="ABY30" s="12"/>
      <c r="ABZ30" s="12"/>
      <c r="ACA30" s="12"/>
      <c r="ACB30" s="12"/>
      <c r="ACC30" s="12"/>
      <c r="ACD30" s="12"/>
      <c r="ACE30" s="12"/>
      <c r="ACF30" s="12"/>
      <c r="ACG30" s="12"/>
      <c r="ACH30" s="12"/>
      <c r="ACI30" s="12"/>
      <c r="ACJ30" s="12"/>
      <c r="ACK30" s="12"/>
      <c r="ACL30" s="12"/>
      <c r="ACM30" s="12"/>
      <c r="ACN30" s="12"/>
      <c r="ACO30" s="12"/>
      <c r="ACP30" s="12"/>
      <c r="ACQ30" s="12"/>
      <c r="ACR30" s="12"/>
      <c r="ACS30" s="12"/>
      <c r="ACT30" s="12"/>
      <c r="ACU30" s="12"/>
      <c r="ACV30" s="12"/>
      <c r="ACW30" s="12"/>
      <c r="ACX30" s="12"/>
      <c r="ACY30" s="12"/>
      <c r="ACZ30" s="12"/>
      <c r="ADA30" s="12"/>
      <c r="ADB30" s="12"/>
      <c r="ADC30" s="12"/>
      <c r="ADD30" s="12"/>
      <c r="ADE30" s="12"/>
      <c r="ADF30" s="12"/>
      <c r="ADG30" s="12"/>
      <c r="ADH30" s="12"/>
      <c r="ADI30" s="12"/>
      <c r="ADJ30" s="12"/>
      <c r="ADK30" s="12"/>
      <c r="ADL30" s="12"/>
      <c r="ADM30" s="12"/>
      <c r="ADN30" s="12"/>
      <c r="ADO30" s="12"/>
      <c r="ADP30" s="12"/>
      <c r="ADQ30" s="12"/>
      <c r="ADR30" s="12"/>
      <c r="ADS30" s="12"/>
      <c r="ADT30" s="12"/>
      <c r="ADU30" s="12"/>
      <c r="ADV30" s="12"/>
      <c r="ADW30" s="12"/>
      <c r="ADX30" s="12"/>
      <c r="ADY30" s="12"/>
      <c r="ADZ30" s="12"/>
      <c r="AEA30" s="12"/>
      <c r="AEB30" s="12"/>
      <c r="AEC30" s="12"/>
      <c r="AED30" s="12"/>
      <c r="AEE30" s="12"/>
      <c r="AEF30" s="12"/>
      <c r="AEG30" s="12"/>
      <c r="AEH30" s="12"/>
      <c r="AEI30" s="12"/>
      <c r="AEJ30" s="12"/>
      <c r="AEK30" s="12"/>
      <c r="AEL30" s="12"/>
      <c r="AEM30" s="12"/>
      <c r="AEN30" s="12"/>
      <c r="AEO30" s="12"/>
      <c r="AEP30" s="12"/>
      <c r="AEQ30" s="12"/>
      <c r="AER30" s="12"/>
      <c r="AES30" s="12"/>
      <c r="AET30" s="12"/>
      <c r="AEU30" s="12"/>
      <c r="AEV30" s="12"/>
      <c r="AEW30" s="12"/>
      <c r="AEX30" s="12"/>
      <c r="AEY30" s="12"/>
      <c r="AEZ30" s="12"/>
      <c r="AFA30" s="12"/>
      <c r="AFB30" s="12"/>
      <c r="AFC30" s="12"/>
      <c r="AFD30" s="12"/>
      <c r="AFE30" s="12"/>
      <c r="AFF30" s="12"/>
      <c r="AFG30" s="12"/>
      <c r="AFH30" s="12"/>
      <c r="AFI30" s="12"/>
      <c r="AFJ30" s="12"/>
      <c r="AFK30" s="12"/>
      <c r="AFL30" s="12"/>
      <c r="AFM30" s="12"/>
      <c r="AFN30" s="12"/>
      <c r="AFO30" s="12"/>
      <c r="AFP30" s="12"/>
      <c r="AFQ30" s="12"/>
      <c r="AFR30" s="12"/>
      <c r="AFS30" s="12"/>
      <c r="AFT30" s="12"/>
      <c r="AFU30" s="12"/>
      <c r="AFV30" s="12"/>
      <c r="AFW30" s="12"/>
      <c r="AFX30" s="12"/>
      <c r="AFY30" s="12"/>
      <c r="AFZ30" s="12"/>
      <c r="AGA30" s="12"/>
      <c r="AGB30" s="12"/>
      <c r="AGC30" s="12"/>
      <c r="AGD30" s="12"/>
      <c r="AGE30" s="12"/>
      <c r="AGF30" s="12"/>
      <c r="AGG30" s="12"/>
      <c r="AGH30" s="12"/>
      <c r="AGI30" s="12"/>
      <c r="AGJ30" s="12"/>
      <c r="AGK30" s="12"/>
      <c r="AGL30" s="12"/>
      <c r="AGM30" s="12"/>
      <c r="AGN30" s="12"/>
      <c r="AGO30" s="12"/>
      <c r="AGP30" s="12"/>
      <c r="AGQ30" s="12"/>
      <c r="AGR30" s="12"/>
      <c r="AGS30" s="12"/>
      <c r="AGT30" s="12"/>
      <c r="AGU30" s="12"/>
      <c r="AGV30" s="12"/>
      <c r="AGW30" s="12"/>
      <c r="AGX30" s="12"/>
      <c r="AGY30" s="12"/>
      <c r="AGZ30" s="12"/>
      <c r="AHA30" s="12"/>
      <c r="AHB30" s="12"/>
      <c r="AHC30" s="12"/>
      <c r="AHD30" s="12"/>
      <c r="AHE30" s="12"/>
      <c r="AHF30" s="12"/>
      <c r="AHG30" s="12"/>
      <c r="AHH30" s="12"/>
      <c r="AHI30" s="12"/>
      <c r="AHJ30" s="12"/>
      <c r="AHK30" s="12"/>
      <c r="AHL30" s="12"/>
      <c r="AHM30" s="12"/>
      <c r="AHN30" s="12"/>
      <c r="AHO30" s="12"/>
      <c r="AHP30" s="12"/>
      <c r="AHQ30" s="12"/>
      <c r="AHR30" s="12"/>
      <c r="AHS30" s="12"/>
      <c r="AHT30" s="12"/>
      <c r="AHU30" s="12"/>
      <c r="AHV30" s="12"/>
      <c r="AHW30" s="12"/>
      <c r="AHX30" s="12"/>
      <c r="AHY30" s="12"/>
      <c r="AHZ30" s="12"/>
      <c r="AIA30" s="12"/>
      <c r="AIB30" s="12"/>
      <c r="AIC30" s="12"/>
      <c r="AID30" s="12"/>
      <c r="AIE30" s="12"/>
      <c r="AIF30" s="12"/>
      <c r="AIG30" s="12"/>
      <c r="AIH30" s="12"/>
      <c r="AII30" s="12"/>
      <c r="AIJ30" s="12"/>
      <c r="AIK30" s="12"/>
      <c r="AIL30" s="12"/>
      <c r="AIM30" s="12"/>
      <c r="AIN30" s="12"/>
      <c r="AIO30" s="12"/>
      <c r="AIP30" s="12"/>
      <c r="AIQ30" s="12"/>
      <c r="AIR30" s="12"/>
      <c r="AIS30" s="12"/>
      <c r="AIT30" s="12"/>
      <c r="AIU30" s="12"/>
      <c r="AIV30" s="12"/>
      <c r="AIW30" s="12"/>
      <c r="AIX30" s="12"/>
      <c r="AIY30" s="12"/>
      <c r="AIZ30" s="12"/>
      <c r="AJA30" s="12"/>
      <c r="AJB30" s="12"/>
      <c r="AJC30" s="12"/>
      <c r="AJD30" s="12"/>
      <c r="AJE30" s="12"/>
      <c r="AJF30" s="12"/>
      <c r="AJG30" s="12"/>
      <c r="AJH30" s="12"/>
      <c r="AJI30" s="12"/>
      <c r="AJJ30" s="12"/>
      <c r="AJK30" s="12"/>
      <c r="AJL30" s="12"/>
      <c r="AJM30" s="12"/>
      <c r="AJN30" s="12"/>
      <c r="AJO30" s="12"/>
      <c r="AJP30" s="12"/>
      <c r="AJQ30" s="12"/>
      <c r="AJR30" s="12"/>
      <c r="AJS30" s="12"/>
      <c r="AJT30" s="12"/>
      <c r="AJU30" s="12"/>
      <c r="AJV30" s="12"/>
      <c r="AJW30" s="12"/>
      <c r="AJX30" s="12"/>
      <c r="AJY30" s="12"/>
      <c r="AJZ30" s="12"/>
      <c r="AKA30" s="12"/>
      <c r="AKB30" s="12"/>
      <c r="AKC30" s="12"/>
      <c r="AKD30" s="12"/>
      <c r="AKE30" s="12"/>
      <c r="AKF30" s="12"/>
      <c r="AKG30" s="12"/>
      <c r="AKH30" s="12"/>
      <c r="AKI30" s="12"/>
      <c r="AKJ30" s="12"/>
      <c r="AKK30" s="12"/>
      <c r="AKL30" s="12"/>
      <c r="AKM30" s="12"/>
      <c r="AKN30" s="12"/>
      <c r="AKO30" s="12"/>
      <c r="AKP30" s="12"/>
      <c r="AKQ30" s="12"/>
      <c r="AKR30" s="12"/>
      <c r="AKS30" s="12"/>
      <c r="AKT30" s="12"/>
      <c r="AKU30" s="12"/>
      <c r="AKV30" s="12"/>
      <c r="AKW30" s="12"/>
      <c r="AKX30" s="12"/>
      <c r="AKY30" s="12"/>
      <c r="AKZ30" s="12"/>
      <c r="ALA30" s="12"/>
      <c r="ALB30" s="12"/>
      <c r="ALC30" s="12"/>
      <c r="ALD30" s="12"/>
      <c r="ALE30" s="12"/>
      <c r="ALF30" s="12"/>
      <c r="ALG30" s="12"/>
      <c r="ALH30" s="12"/>
      <c r="ALI30" s="12"/>
      <c r="ALJ30" s="12"/>
      <c r="ALK30" s="12"/>
      <c r="ALL30" s="12"/>
      <c r="ALM30" s="12"/>
      <c r="ALN30" s="12"/>
      <c r="ALO30" s="12"/>
      <c r="ALP30" s="12"/>
      <c r="ALQ30" s="12"/>
      <c r="ALR30" s="12"/>
      <c r="ALS30" s="12"/>
      <c r="ALT30" s="12"/>
      <c r="ALU30" s="12"/>
      <c r="ALV30" s="12"/>
      <c r="ALW30" s="12"/>
      <c r="ALX30" s="12"/>
      <c r="ALY30" s="12"/>
      <c r="ALZ30" s="12"/>
      <c r="AMA30" s="12"/>
      <c r="AMB30" s="12"/>
      <c r="AMC30" s="12"/>
      <c r="AMD30" s="12"/>
      <c r="AME30" s="12"/>
      <c r="AMF30" s="12"/>
      <c r="AMG30" s="12"/>
      <c r="AMH30" s="12"/>
      <c r="AMI30" s="12"/>
      <c r="AMJ30" s="12"/>
      <c r="AMK30" s="12"/>
      <c r="AML30" s="12"/>
      <c r="AMM30" s="12"/>
      <c r="AMN30" s="12"/>
      <c r="AMO30" s="12"/>
      <c r="AMP30" s="12"/>
      <c r="AMQ30" s="12"/>
      <c r="AMR30" s="12"/>
      <c r="AMS30" s="12"/>
      <c r="AMT30" s="12"/>
      <c r="AMU30" s="12"/>
      <c r="AMV30" s="12"/>
      <c r="AMW30" s="12"/>
      <c r="AMX30" s="12"/>
      <c r="AMY30" s="12"/>
      <c r="AMZ30" s="12"/>
      <c r="ANA30" s="12"/>
      <c r="ANB30" s="12"/>
      <c r="ANC30" s="12"/>
      <c r="AND30" s="12"/>
      <c r="ANE30" s="12"/>
      <c r="ANF30" s="12"/>
      <c r="ANG30" s="12"/>
      <c r="ANH30" s="12"/>
      <c r="ANI30" s="12"/>
      <c r="ANJ30" s="12"/>
      <c r="ANK30" s="12"/>
      <c r="ANL30" s="12"/>
      <c r="ANM30" s="12"/>
      <c r="ANN30" s="12"/>
      <c r="ANO30" s="12"/>
      <c r="ANP30" s="12"/>
      <c r="ANQ30" s="12"/>
      <c r="ANR30" s="12"/>
      <c r="ANS30" s="12"/>
      <c r="ANT30" s="12"/>
      <c r="ANU30" s="12"/>
      <c r="ANV30" s="12"/>
      <c r="ANW30" s="12"/>
      <c r="ANX30" s="12"/>
      <c r="ANY30" s="12"/>
      <c r="ANZ30" s="12"/>
      <c r="AOA30" s="12"/>
      <c r="AOB30" s="12"/>
      <c r="AOC30" s="12"/>
      <c r="AOD30" s="12"/>
      <c r="AOE30" s="12"/>
      <c r="AOF30" s="12"/>
      <c r="AOG30" s="12"/>
      <c r="AOH30" s="12"/>
      <c r="AOI30" s="12"/>
      <c r="AOJ30" s="12"/>
      <c r="AOK30" s="12"/>
      <c r="AOL30" s="12"/>
      <c r="AOM30" s="12"/>
      <c r="AON30" s="12"/>
      <c r="AOO30" s="12"/>
      <c r="AOP30" s="12"/>
      <c r="AOQ30" s="12"/>
      <c r="AOR30" s="12"/>
      <c r="AOS30" s="12"/>
      <c r="AOT30" s="12"/>
      <c r="AOU30" s="12"/>
      <c r="AOV30" s="12"/>
      <c r="AOW30" s="12"/>
      <c r="AOX30" s="12"/>
      <c r="AOY30" s="12"/>
      <c r="AOZ30" s="12"/>
      <c r="APA30" s="12"/>
      <c r="APB30" s="12"/>
      <c r="APC30" s="12"/>
      <c r="APD30" s="12"/>
      <c r="APE30" s="12"/>
      <c r="APF30" s="12"/>
      <c r="APG30" s="12"/>
      <c r="APH30" s="12"/>
      <c r="API30" s="12"/>
      <c r="APJ30" s="12"/>
      <c r="APK30" s="12"/>
      <c r="APL30" s="12"/>
      <c r="APM30" s="12"/>
      <c r="APN30" s="12"/>
      <c r="APO30" s="12"/>
      <c r="APP30" s="12"/>
      <c r="APQ30" s="12"/>
      <c r="APR30" s="12"/>
      <c r="APS30" s="12"/>
      <c r="APT30" s="12"/>
      <c r="APU30" s="12"/>
      <c r="APV30" s="12"/>
      <c r="APW30" s="12"/>
      <c r="APX30" s="12"/>
      <c r="APY30" s="12"/>
      <c r="APZ30" s="12"/>
      <c r="AQA30" s="12"/>
      <c r="AQB30" s="12"/>
      <c r="AQC30" s="12"/>
      <c r="AQD30" s="12"/>
      <c r="AQE30" s="12"/>
      <c r="AQF30" s="12"/>
      <c r="AQG30" s="12"/>
      <c r="AQH30" s="12"/>
      <c r="AQI30" s="12"/>
      <c r="AQJ30" s="12"/>
      <c r="AQK30" s="12"/>
      <c r="AQL30" s="12"/>
      <c r="AQM30" s="12"/>
      <c r="AQN30" s="12"/>
      <c r="AQO30" s="12"/>
      <c r="AQP30" s="12"/>
      <c r="AQQ30" s="12"/>
      <c r="AQR30" s="12"/>
      <c r="AQS30" s="12"/>
      <c r="AQT30" s="12"/>
      <c r="AQU30" s="12"/>
      <c r="AQV30" s="12"/>
      <c r="AQW30" s="12"/>
      <c r="AQX30" s="12"/>
      <c r="AQY30" s="12"/>
      <c r="AQZ30" s="12"/>
      <c r="ARA30" s="12"/>
      <c r="ARB30" s="12"/>
      <c r="ARC30" s="12"/>
      <c r="ARD30" s="12"/>
      <c r="ARE30" s="12"/>
      <c r="ARF30" s="12"/>
      <c r="ARG30" s="12"/>
      <c r="ARH30" s="12"/>
      <c r="ARI30" s="12"/>
      <c r="ARJ30" s="12"/>
      <c r="ARK30" s="12"/>
      <c r="ARL30" s="12"/>
      <c r="ARM30" s="12"/>
      <c r="ARN30" s="12"/>
      <c r="ARO30" s="12"/>
      <c r="ARP30" s="12"/>
      <c r="ARQ30" s="12"/>
      <c r="ARR30" s="12"/>
      <c r="ARS30" s="12"/>
      <c r="ART30" s="12"/>
      <c r="ARU30" s="12"/>
      <c r="ARV30" s="12"/>
      <c r="ARW30" s="12"/>
      <c r="ARX30" s="12"/>
      <c r="ARY30" s="12"/>
      <c r="ARZ30" s="12"/>
      <c r="ASA30" s="12"/>
      <c r="ASB30" s="12"/>
      <c r="ASC30" s="12"/>
      <c r="ASD30" s="12"/>
      <c r="ASE30" s="12"/>
      <c r="ASF30" s="12"/>
      <c r="ASG30" s="12"/>
      <c r="ASH30" s="12"/>
      <c r="ASI30" s="12"/>
      <c r="ASJ30" s="12"/>
      <c r="ASK30" s="12"/>
      <c r="ASL30" s="12"/>
      <c r="ASM30" s="12"/>
      <c r="ASN30" s="12"/>
      <c r="ASO30" s="12"/>
      <c r="ASP30" s="12"/>
      <c r="ASQ30" s="12"/>
      <c r="ASR30" s="12"/>
      <c r="ASS30" s="12"/>
      <c r="AST30" s="12"/>
      <c r="ASU30" s="12"/>
      <c r="ASV30" s="12"/>
      <c r="ASW30" s="12"/>
      <c r="ASX30" s="12"/>
      <c r="ASY30" s="12"/>
      <c r="ASZ30" s="12"/>
      <c r="ATA30" s="12"/>
      <c r="ATB30" s="12"/>
      <c r="ATC30" s="12"/>
      <c r="ATD30" s="12"/>
      <c r="ATE30" s="12"/>
      <c r="ATF30" s="12"/>
      <c r="ATG30" s="12"/>
      <c r="ATH30" s="12"/>
      <c r="ATI30" s="12"/>
      <c r="ATJ30" s="12"/>
      <c r="ATK30" s="12"/>
      <c r="ATL30" s="12"/>
      <c r="ATM30" s="12"/>
      <c r="ATN30" s="12"/>
      <c r="ATO30" s="12"/>
      <c r="ATP30" s="12"/>
      <c r="ATQ30" s="12"/>
      <c r="ATR30" s="12"/>
      <c r="ATS30" s="12"/>
      <c r="ATT30" s="12"/>
      <c r="ATU30" s="12"/>
      <c r="ATV30" s="12"/>
      <c r="ATW30" s="12"/>
      <c r="ATX30" s="12"/>
      <c r="ATY30" s="12"/>
      <c r="ATZ30" s="12"/>
      <c r="AUA30" s="12"/>
      <c r="AUB30" s="12"/>
      <c r="AUC30" s="12"/>
      <c r="AUD30" s="12"/>
      <c r="AUE30" s="12"/>
      <c r="AUF30" s="12"/>
      <c r="AUG30" s="12"/>
      <c r="AUH30" s="12"/>
      <c r="AUI30" s="12"/>
      <c r="AUJ30" s="12"/>
      <c r="AUK30" s="12"/>
      <c r="AUL30" s="12"/>
      <c r="AUM30" s="12"/>
      <c r="AUN30" s="12"/>
      <c r="AUO30" s="12"/>
      <c r="AUP30" s="12"/>
      <c r="AUQ30" s="12"/>
      <c r="AUR30" s="12"/>
      <c r="AUS30" s="12"/>
      <c r="AUT30" s="12"/>
      <c r="AUU30" s="12"/>
      <c r="AUV30" s="12"/>
      <c r="AUW30" s="12"/>
      <c r="AUX30" s="12"/>
      <c r="AUY30" s="12"/>
      <c r="AUZ30" s="12"/>
      <c r="AVA30" s="12"/>
      <c r="AVB30" s="12"/>
      <c r="AVC30" s="12"/>
      <c r="AVD30" s="12"/>
      <c r="AVE30" s="12"/>
      <c r="AVF30" s="12"/>
      <c r="AVG30" s="12"/>
      <c r="AVH30" s="12"/>
      <c r="AVI30" s="12"/>
      <c r="AVJ30" s="12"/>
      <c r="AVK30" s="12"/>
      <c r="AVL30" s="12"/>
      <c r="AVM30" s="12"/>
      <c r="AVN30" s="12"/>
      <c r="AVO30" s="12"/>
      <c r="AVP30" s="12"/>
      <c r="AVQ30" s="12"/>
      <c r="AVR30" s="12"/>
      <c r="AVS30" s="12"/>
      <c r="AVT30" s="12"/>
      <c r="AVU30" s="12"/>
      <c r="AVV30" s="12"/>
      <c r="AVW30" s="12"/>
      <c r="AVX30" s="12"/>
      <c r="AVY30" s="12"/>
      <c r="AVZ30" s="12"/>
      <c r="AWA30" s="12"/>
      <c r="AWB30" s="12"/>
      <c r="AWC30" s="12"/>
      <c r="AWD30" s="12"/>
      <c r="AWE30" s="12"/>
      <c r="AWF30" s="12"/>
      <c r="AWG30" s="12"/>
      <c r="AWH30" s="12"/>
      <c r="AWI30" s="12"/>
      <c r="AWJ30" s="12"/>
      <c r="AWK30" s="12"/>
      <c r="AWL30" s="12"/>
      <c r="AWM30" s="12"/>
      <c r="AWN30" s="12"/>
      <c r="AWO30" s="12"/>
      <c r="AWP30" s="12"/>
      <c r="AWQ30" s="12"/>
      <c r="AWR30" s="12"/>
      <c r="AWS30" s="12"/>
      <c r="AWT30" s="12"/>
      <c r="AWU30" s="12"/>
      <c r="AWV30" s="12"/>
      <c r="AWW30" s="12"/>
      <c r="AWX30" s="12"/>
      <c r="AWY30" s="12"/>
      <c r="AWZ30" s="12"/>
      <c r="AXA30" s="12"/>
      <c r="AXB30" s="12"/>
      <c r="AXC30" s="12"/>
      <c r="AXD30" s="12"/>
      <c r="AXE30" s="12"/>
      <c r="AXF30" s="12"/>
      <c r="AXG30" s="12"/>
      <c r="AXH30" s="12"/>
      <c r="AXI30" s="12"/>
      <c r="AXJ30" s="12"/>
      <c r="AXK30" s="12"/>
      <c r="AXL30" s="12"/>
      <c r="AXM30" s="12"/>
      <c r="AXN30" s="12"/>
      <c r="AXO30" s="12"/>
      <c r="AXP30" s="12"/>
      <c r="AXQ30" s="12"/>
      <c r="AXR30" s="12"/>
      <c r="AXS30" s="12"/>
      <c r="AXT30" s="12"/>
      <c r="AXU30" s="12"/>
      <c r="AXV30" s="12"/>
      <c r="AXW30" s="12"/>
      <c r="AXX30" s="12"/>
      <c r="AXY30" s="12"/>
      <c r="AXZ30" s="12"/>
      <c r="AYA30" s="12"/>
      <c r="AYB30" s="12"/>
      <c r="AYC30" s="12"/>
      <c r="AYD30" s="12"/>
      <c r="AYE30" s="12"/>
      <c r="AYF30" s="12"/>
      <c r="AYG30" s="12"/>
      <c r="AYH30" s="12"/>
      <c r="AYI30" s="12"/>
      <c r="AYJ30" s="12"/>
      <c r="AYK30" s="12"/>
      <c r="AYL30" s="12"/>
      <c r="AYM30" s="12"/>
      <c r="AYN30" s="12"/>
      <c r="AYO30" s="12"/>
      <c r="AYP30" s="12"/>
      <c r="AYQ30" s="12"/>
      <c r="AYR30" s="12"/>
      <c r="AYS30" s="12"/>
      <c r="AYT30" s="12"/>
      <c r="AYU30" s="12"/>
      <c r="AYV30" s="12"/>
      <c r="AYW30" s="12"/>
      <c r="AYX30" s="12"/>
      <c r="AYY30" s="12"/>
      <c r="AYZ30" s="12"/>
      <c r="AZA30" s="12"/>
      <c r="AZB30" s="12"/>
      <c r="AZC30" s="12"/>
      <c r="AZD30" s="12"/>
      <c r="AZE30" s="12"/>
      <c r="AZF30" s="12"/>
      <c r="AZG30" s="12"/>
      <c r="AZH30" s="12"/>
      <c r="AZI30" s="12"/>
      <c r="AZJ30" s="12"/>
      <c r="AZK30" s="12"/>
      <c r="AZL30" s="12"/>
      <c r="AZM30" s="12"/>
      <c r="AZN30" s="12"/>
      <c r="AZO30" s="12"/>
      <c r="AZP30" s="12"/>
      <c r="AZQ30" s="12"/>
      <c r="AZR30" s="12"/>
      <c r="AZS30" s="12"/>
      <c r="AZT30" s="12"/>
      <c r="AZU30" s="12"/>
      <c r="AZV30" s="12"/>
      <c r="AZW30" s="12"/>
      <c r="AZX30" s="12"/>
      <c r="AZY30" s="12"/>
      <c r="AZZ30" s="12"/>
      <c r="BAA30" s="12"/>
      <c r="BAB30" s="12"/>
      <c r="BAC30" s="12"/>
      <c r="BAD30" s="12"/>
      <c r="BAE30" s="12"/>
      <c r="BAF30" s="12"/>
      <c r="BAG30" s="12"/>
      <c r="BAH30" s="12"/>
      <c r="BAI30" s="12"/>
      <c r="BAJ30" s="12"/>
      <c r="BAK30" s="12"/>
      <c r="BAL30" s="12"/>
      <c r="BAM30" s="12"/>
      <c r="BAN30" s="12"/>
      <c r="BAO30" s="12"/>
      <c r="BAP30" s="12"/>
      <c r="BAQ30" s="12"/>
      <c r="BAR30" s="12"/>
      <c r="BAS30" s="12"/>
      <c r="BAT30" s="12"/>
      <c r="BAU30" s="12"/>
      <c r="BAV30" s="12"/>
      <c r="BAW30" s="12"/>
      <c r="BAX30" s="12"/>
      <c r="BAY30" s="12"/>
      <c r="BAZ30" s="12"/>
      <c r="BBA30" s="12"/>
      <c r="BBB30" s="12"/>
      <c r="BBC30" s="12"/>
      <c r="BBD30" s="12"/>
      <c r="BBE30" s="12"/>
      <c r="BBF30" s="12"/>
      <c r="BBG30" s="12"/>
      <c r="BBH30" s="12"/>
      <c r="BBI30" s="12"/>
      <c r="BBJ30" s="12"/>
      <c r="BBK30" s="12"/>
      <c r="BBL30" s="12"/>
      <c r="BBM30" s="12"/>
      <c r="BBN30" s="12"/>
      <c r="BBO30" s="12"/>
      <c r="BBP30" s="12"/>
      <c r="BBQ30" s="12"/>
      <c r="BBR30" s="12"/>
      <c r="BBS30" s="12"/>
      <c r="BBT30" s="12"/>
      <c r="BBU30" s="12"/>
      <c r="BBV30" s="12"/>
      <c r="BBW30" s="12"/>
      <c r="BBX30" s="12"/>
      <c r="BBY30" s="12"/>
      <c r="BBZ30" s="12"/>
      <c r="BCA30" s="12"/>
      <c r="BCB30" s="12"/>
      <c r="BCC30" s="12"/>
      <c r="BCD30" s="12"/>
      <c r="BCE30" s="12"/>
      <c r="BCF30" s="12"/>
      <c r="BCG30" s="12"/>
      <c r="BCH30" s="12"/>
      <c r="BCI30" s="12"/>
      <c r="BCJ30" s="12"/>
      <c r="BCK30" s="12"/>
      <c r="BCL30" s="12"/>
      <c r="BCM30" s="12"/>
      <c r="BCN30" s="12"/>
      <c r="BCO30" s="12"/>
      <c r="BCP30" s="12"/>
      <c r="BCQ30" s="12"/>
      <c r="BCR30" s="12"/>
      <c r="BCS30" s="12"/>
      <c r="BCT30" s="12"/>
      <c r="BCU30" s="12"/>
      <c r="BCV30" s="12"/>
      <c r="BCW30" s="12"/>
      <c r="BCX30" s="12"/>
      <c r="BCY30" s="12"/>
      <c r="BCZ30" s="12"/>
      <c r="BDA30" s="12"/>
      <c r="BDB30" s="12"/>
      <c r="BDC30" s="12"/>
      <c r="BDD30" s="12"/>
      <c r="BDE30" s="12"/>
      <c r="BDF30" s="12"/>
      <c r="BDG30" s="12"/>
      <c r="BDH30" s="12"/>
      <c r="BDI30" s="12"/>
      <c r="BDJ30" s="12"/>
      <c r="BDK30" s="12"/>
      <c r="BDL30" s="12"/>
      <c r="BDM30" s="12"/>
      <c r="BDN30" s="12"/>
      <c r="BDO30" s="12"/>
      <c r="BDP30" s="12"/>
      <c r="BDQ30" s="12"/>
      <c r="BDR30" s="12"/>
      <c r="BDS30" s="12"/>
      <c r="BDT30" s="12"/>
      <c r="BDU30" s="12"/>
      <c r="BDV30" s="12"/>
      <c r="BDW30" s="12"/>
      <c r="BDX30" s="12"/>
      <c r="BDY30" s="12"/>
      <c r="BDZ30" s="12"/>
      <c r="BEA30" s="12"/>
      <c r="BEB30" s="12"/>
      <c r="BEC30" s="12"/>
      <c r="BED30" s="12"/>
      <c r="BEE30" s="12"/>
      <c r="BEF30" s="12"/>
      <c r="BEG30" s="12"/>
      <c r="BEH30" s="12"/>
      <c r="BEI30" s="12"/>
      <c r="BEJ30" s="12"/>
      <c r="BEK30" s="12"/>
      <c r="BEL30" s="12"/>
      <c r="BEM30" s="12"/>
      <c r="BEN30" s="12"/>
      <c r="BEO30" s="12"/>
      <c r="BEP30" s="12"/>
      <c r="BEQ30" s="12"/>
      <c r="BER30" s="12"/>
      <c r="BES30" s="12"/>
      <c r="BET30" s="12"/>
      <c r="BEU30" s="12"/>
      <c r="BEV30" s="12"/>
      <c r="BEW30" s="12"/>
      <c r="BEX30" s="12"/>
      <c r="BEY30" s="12"/>
      <c r="BEZ30" s="12"/>
      <c r="BFA30" s="12"/>
      <c r="BFB30" s="12"/>
      <c r="BFC30" s="12"/>
      <c r="BFD30" s="12"/>
      <c r="BFE30" s="12"/>
      <c r="BFF30" s="12"/>
      <c r="BFG30" s="12"/>
      <c r="BFH30" s="12"/>
      <c r="BFI30" s="12"/>
      <c r="BFJ30" s="12"/>
      <c r="BFK30" s="12"/>
      <c r="BFL30" s="12"/>
      <c r="BFM30" s="12"/>
      <c r="BFN30" s="12"/>
      <c r="BFO30" s="12"/>
      <c r="BFP30" s="12"/>
      <c r="BFQ30" s="12"/>
      <c r="BFR30" s="12"/>
      <c r="BFS30" s="12"/>
      <c r="BFT30" s="12"/>
      <c r="BFU30" s="12"/>
      <c r="BFV30" s="12"/>
      <c r="BFW30" s="12"/>
      <c r="BFX30" s="12"/>
      <c r="BFY30" s="12"/>
      <c r="BFZ30" s="12"/>
      <c r="BGA30" s="12"/>
      <c r="BGB30" s="12"/>
      <c r="BGC30" s="12"/>
      <c r="BGD30" s="12"/>
      <c r="BGE30" s="12"/>
      <c r="BGF30" s="12"/>
      <c r="BGG30" s="12"/>
      <c r="BGH30" s="12"/>
      <c r="BGI30" s="12"/>
      <c r="BGJ30" s="12"/>
      <c r="BGK30" s="12"/>
      <c r="BGL30" s="12"/>
      <c r="BGM30" s="12"/>
      <c r="BGN30" s="12"/>
      <c r="BGO30" s="12"/>
      <c r="BGP30" s="12"/>
      <c r="BGQ30" s="12"/>
      <c r="BGR30" s="12"/>
      <c r="BGS30" s="12"/>
      <c r="BGT30" s="12"/>
      <c r="BGU30" s="12"/>
      <c r="BGV30" s="12"/>
      <c r="BGW30" s="12"/>
      <c r="BGX30" s="12"/>
      <c r="BGY30" s="12"/>
      <c r="BGZ30" s="12"/>
      <c r="BHA30" s="12"/>
      <c r="BHB30" s="12"/>
      <c r="BHC30" s="12"/>
      <c r="BHD30" s="12"/>
      <c r="BHE30" s="12"/>
      <c r="BHF30" s="12"/>
      <c r="BHG30" s="12"/>
      <c r="BHH30" s="12"/>
      <c r="BHI30" s="12"/>
      <c r="BHJ30" s="12"/>
      <c r="BHK30" s="12"/>
      <c r="BHL30" s="12"/>
      <c r="BHM30" s="12"/>
      <c r="BHN30" s="12"/>
      <c r="BHO30" s="12"/>
      <c r="BHP30" s="12"/>
      <c r="BHQ30" s="12"/>
      <c r="BHR30" s="12"/>
      <c r="BHS30" s="12"/>
      <c r="BHT30" s="12"/>
      <c r="BHU30" s="12"/>
      <c r="BHV30" s="12"/>
      <c r="BHW30" s="12"/>
      <c r="BHX30" s="12"/>
      <c r="BHY30" s="12"/>
      <c r="BHZ30" s="12"/>
      <c r="BIA30" s="12"/>
      <c r="BIB30" s="12"/>
      <c r="BIC30" s="12"/>
      <c r="BID30" s="12"/>
      <c r="BIE30" s="12"/>
      <c r="BIF30" s="12"/>
      <c r="BIG30" s="12"/>
      <c r="BIH30" s="12"/>
      <c r="BII30" s="12"/>
      <c r="BIJ30" s="12"/>
      <c r="BIK30" s="12"/>
      <c r="BIL30" s="12"/>
      <c r="BIM30" s="12"/>
      <c r="BIN30" s="12"/>
      <c r="BIO30" s="12"/>
      <c r="BIP30" s="12"/>
      <c r="BIQ30" s="12"/>
      <c r="BIR30" s="12"/>
      <c r="BIS30" s="12"/>
      <c r="BIT30" s="12"/>
      <c r="BIU30" s="12"/>
      <c r="BIV30" s="12"/>
      <c r="BIW30" s="12"/>
      <c r="BIX30" s="12"/>
      <c r="BIY30" s="12"/>
      <c r="BIZ30" s="12"/>
      <c r="BJA30" s="12"/>
      <c r="BJB30" s="12"/>
      <c r="BJC30" s="12"/>
      <c r="BJD30" s="12"/>
      <c r="BJE30" s="12"/>
      <c r="BJF30" s="12"/>
      <c r="BJG30" s="12"/>
      <c r="BJH30" s="12"/>
      <c r="BJI30" s="12"/>
      <c r="BJJ30" s="12"/>
      <c r="BJK30" s="12"/>
      <c r="BJL30" s="12"/>
      <c r="BJM30" s="12"/>
      <c r="BJN30" s="12"/>
      <c r="BJO30" s="12"/>
      <c r="BJP30" s="12"/>
      <c r="BJQ30" s="12"/>
      <c r="BJR30" s="12"/>
      <c r="BJS30" s="12"/>
      <c r="BJT30" s="12"/>
      <c r="BJU30" s="12"/>
      <c r="BJV30" s="12"/>
      <c r="BJW30" s="12"/>
      <c r="BJX30" s="12"/>
      <c r="BJY30" s="12"/>
      <c r="BJZ30" s="12"/>
      <c r="BKA30" s="12"/>
      <c r="BKB30" s="12"/>
      <c r="BKC30" s="12"/>
      <c r="BKD30" s="12"/>
      <c r="BKE30" s="12"/>
      <c r="BKF30" s="12"/>
      <c r="BKG30" s="12"/>
      <c r="BKH30" s="12"/>
      <c r="BKI30" s="12"/>
      <c r="BKJ30" s="12"/>
      <c r="BKK30" s="12"/>
      <c r="BKL30" s="12"/>
      <c r="BKM30" s="12"/>
      <c r="BKN30" s="12"/>
      <c r="BKO30" s="12"/>
      <c r="BKP30" s="12"/>
      <c r="BKQ30" s="12"/>
      <c r="BKR30" s="12"/>
      <c r="BKS30" s="12"/>
      <c r="BKT30" s="12"/>
      <c r="BKU30" s="12"/>
      <c r="BKV30" s="12"/>
      <c r="BKW30" s="12"/>
      <c r="BKX30" s="12"/>
      <c r="BKY30" s="12"/>
    </row>
    <row r="31" spans="1:1663" s="3" customFormat="1">
      <c r="A31" s="143"/>
      <c r="B31" s="4" t="s">
        <v>36</v>
      </c>
      <c r="C31" s="4" t="s">
        <v>42</v>
      </c>
      <c r="D31" s="4" t="s">
        <v>42</v>
      </c>
      <c r="E31" s="4" t="s">
        <v>42</v>
      </c>
      <c r="F31" s="4" t="s">
        <v>42</v>
      </c>
      <c r="G31" s="4" t="s">
        <v>42</v>
      </c>
      <c r="H31" s="4" t="s">
        <v>42</v>
      </c>
      <c r="I31" s="4" t="s">
        <v>42</v>
      </c>
      <c r="J31" s="4" t="s">
        <v>42</v>
      </c>
      <c r="K31" s="4" t="s">
        <v>42</v>
      </c>
      <c r="L31" s="4" t="s">
        <v>42</v>
      </c>
      <c r="M31" s="4" t="s">
        <v>42</v>
      </c>
      <c r="N31" s="4" t="s">
        <v>42</v>
      </c>
      <c r="O31" s="4" t="s">
        <v>42</v>
      </c>
      <c r="P31" s="4" t="s">
        <v>42</v>
      </c>
      <c r="Q31" s="5">
        <v>2</v>
      </c>
      <c r="R31" s="4" t="s">
        <v>42</v>
      </c>
      <c r="S31" s="4" t="s">
        <v>42</v>
      </c>
      <c r="T31" s="4" t="s">
        <v>42</v>
      </c>
      <c r="U31" s="4" t="s">
        <v>42</v>
      </c>
      <c r="V31" s="4" t="s">
        <v>42</v>
      </c>
      <c r="W31" s="5">
        <v>1</v>
      </c>
      <c r="X31" s="4" t="s">
        <v>42</v>
      </c>
      <c r="Y31" s="5">
        <v>1</v>
      </c>
      <c r="Z31" s="5">
        <v>1</v>
      </c>
      <c r="AA31" s="4" t="s">
        <v>42</v>
      </c>
      <c r="AB31" s="4" t="s">
        <v>42</v>
      </c>
      <c r="AC31" s="4" t="s">
        <v>42</v>
      </c>
      <c r="AD31" s="4" t="s">
        <v>42</v>
      </c>
      <c r="AE31" s="4" t="s">
        <v>42</v>
      </c>
      <c r="AF31" s="4" t="s">
        <v>42</v>
      </c>
      <c r="AG31" s="4" t="s">
        <v>42</v>
      </c>
      <c r="AH31" s="4" t="s">
        <v>42</v>
      </c>
      <c r="AI31" s="4" t="s">
        <v>42</v>
      </c>
      <c r="AJ31" s="4" t="s">
        <v>42</v>
      </c>
      <c r="AK31" s="4" t="s">
        <v>42</v>
      </c>
      <c r="AL31" s="11" t="s">
        <v>42</v>
      </c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  <c r="BT31" s="12"/>
      <c r="BU31" s="12"/>
      <c r="BV31" s="12"/>
      <c r="BW31" s="12"/>
      <c r="BX31" s="12"/>
      <c r="BY31" s="12"/>
      <c r="BZ31" s="12"/>
      <c r="CA31" s="12"/>
      <c r="CB31" s="12"/>
      <c r="CC31" s="12"/>
      <c r="CD31" s="12"/>
      <c r="CE31" s="12"/>
      <c r="CF31" s="12"/>
      <c r="CG31" s="12"/>
      <c r="CH31" s="12"/>
      <c r="CI31" s="12"/>
      <c r="CJ31" s="12"/>
      <c r="CK31" s="12"/>
      <c r="CL31" s="12"/>
      <c r="CM31" s="12"/>
      <c r="CN31" s="12"/>
      <c r="CO31" s="12"/>
      <c r="CP31" s="12"/>
      <c r="CQ31" s="12"/>
      <c r="CR31" s="12"/>
      <c r="CS31" s="12"/>
      <c r="CT31" s="12"/>
      <c r="CU31" s="12"/>
      <c r="CV31" s="12"/>
      <c r="CW31" s="12"/>
      <c r="CX31" s="12"/>
      <c r="CY31" s="12"/>
      <c r="CZ31" s="12"/>
      <c r="DA31" s="12"/>
      <c r="DB31" s="12"/>
      <c r="DC31" s="12"/>
      <c r="DD31" s="12"/>
      <c r="DE31" s="12"/>
      <c r="DF31" s="12"/>
      <c r="DG31" s="12"/>
      <c r="DH31" s="12"/>
      <c r="DI31" s="12"/>
      <c r="DJ31" s="12"/>
      <c r="DK31" s="12"/>
      <c r="DL31" s="12"/>
      <c r="DM31" s="12"/>
      <c r="DN31" s="12"/>
      <c r="DO31" s="12"/>
      <c r="DP31" s="12"/>
      <c r="DQ31" s="12"/>
      <c r="DR31" s="12"/>
      <c r="DS31" s="12"/>
      <c r="DT31" s="12"/>
      <c r="DU31" s="12"/>
      <c r="DV31" s="12"/>
      <c r="DW31" s="12"/>
      <c r="DX31" s="12"/>
      <c r="DY31" s="12"/>
      <c r="DZ31" s="12"/>
      <c r="EA31" s="12"/>
      <c r="EB31" s="12"/>
      <c r="EC31" s="12"/>
      <c r="ED31" s="12"/>
      <c r="EE31" s="12"/>
      <c r="EF31" s="12"/>
      <c r="EG31" s="12"/>
      <c r="EH31" s="12"/>
      <c r="EI31" s="12"/>
      <c r="EJ31" s="12"/>
      <c r="EK31" s="12"/>
      <c r="EL31" s="12"/>
      <c r="EM31" s="12"/>
      <c r="EN31" s="12"/>
      <c r="EO31" s="12"/>
      <c r="EP31" s="12"/>
      <c r="EQ31" s="12"/>
      <c r="ER31" s="12"/>
      <c r="ES31" s="12"/>
      <c r="ET31" s="12"/>
      <c r="EU31" s="12"/>
      <c r="EV31" s="12"/>
      <c r="EW31" s="12"/>
      <c r="EX31" s="12"/>
      <c r="EY31" s="12"/>
      <c r="EZ31" s="12"/>
      <c r="FA31" s="12"/>
      <c r="FB31" s="12"/>
      <c r="FC31" s="12"/>
      <c r="FD31" s="12"/>
      <c r="FE31" s="12"/>
      <c r="FF31" s="12"/>
      <c r="FG31" s="12"/>
      <c r="FH31" s="12"/>
      <c r="FI31" s="12"/>
      <c r="FJ31" s="12"/>
      <c r="FK31" s="12"/>
      <c r="FL31" s="12"/>
      <c r="FM31" s="12"/>
      <c r="FN31" s="12"/>
      <c r="FO31" s="12"/>
      <c r="FP31" s="12"/>
      <c r="FQ31" s="12"/>
      <c r="FR31" s="12"/>
      <c r="FS31" s="12"/>
      <c r="FT31" s="12"/>
      <c r="FU31" s="12"/>
      <c r="FV31" s="12"/>
      <c r="FW31" s="12"/>
      <c r="FX31" s="12"/>
      <c r="FY31" s="12"/>
      <c r="FZ31" s="12"/>
      <c r="GA31" s="12"/>
      <c r="GB31" s="12"/>
      <c r="GC31" s="12"/>
      <c r="GD31" s="12"/>
      <c r="GE31" s="12"/>
      <c r="GF31" s="12"/>
      <c r="GG31" s="12"/>
      <c r="GH31" s="12"/>
      <c r="GI31" s="12"/>
      <c r="GJ31" s="12"/>
      <c r="GK31" s="12"/>
      <c r="GL31" s="12"/>
      <c r="GM31" s="12"/>
      <c r="GN31" s="12"/>
      <c r="GO31" s="12"/>
      <c r="GP31" s="12"/>
      <c r="GQ31" s="12"/>
      <c r="GR31" s="12"/>
      <c r="GS31" s="12"/>
      <c r="GT31" s="12"/>
      <c r="GU31" s="12"/>
      <c r="GV31" s="12"/>
      <c r="GW31" s="12"/>
      <c r="GX31" s="12"/>
      <c r="GY31" s="12"/>
      <c r="GZ31" s="12"/>
      <c r="HA31" s="12"/>
      <c r="HB31" s="12"/>
      <c r="HC31" s="12"/>
      <c r="HD31" s="12"/>
      <c r="HE31" s="12"/>
      <c r="HF31" s="12"/>
      <c r="HG31" s="12"/>
      <c r="HH31" s="12"/>
      <c r="HI31" s="12"/>
      <c r="HJ31" s="12"/>
      <c r="HK31" s="12"/>
      <c r="HL31" s="12"/>
      <c r="HM31" s="12"/>
      <c r="HN31" s="12"/>
      <c r="HO31" s="12"/>
      <c r="HP31" s="12"/>
      <c r="HQ31" s="12"/>
      <c r="HR31" s="12"/>
      <c r="HS31" s="12"/>
      <c r="HT31" s="12"/>
      <c r="HU31" s="12"/>
      <c r="HV31" s="12"/>
      <c r="HW31" s="12"/>
      <c r="HX31" s="12"/>
      <c r="HY31" s="12"/>
      <c r="HZ31" s="12"/>
      <c r="IA31" s="12"/>
      <c r="IB31" s="12"/>
      <c r="IC31" s="12"/>
      <c r="ID31" s="12"/>
      <c r="IE31" s="12"/>
      <c r="IF31" s="12"/>
      <c r="IG31" s="12"/>
      <c r="IH31" s="12"/>
      <c r="II31" s="12"/>
      <c r="IJ31" s="12"/>
      <c r="IK31" s="12"/>
      <c r="IL31" s="12"/>
      <c r="IM31" s="12"/>
      <c r="IN31" s="12"/>
      <c r="IO31" s="12"/>
      <c r="IP31" s="12"/>
      <c r="IQ31" s="12"/>
      <c r="IR31" s="12"/>
      <c r="IS31" s="12"/>
      <c r="IT31" s="12"/>
      <c r="IU31" s="12"/>
      <c r="IV31" s="12"/>
      <c r="IW31" s="12"/>
      <c r="IX31" s="12"/>
      <c r="IY31" s="12"/>
      <c r="IZ31" s="12"/>
      <c r="JA31" s="12"/>
      <c r="JB31" s="12"/>
      <c r="JC31" s="12"/>
      <c r="JD31" s="12"/>
      <c r="JE31" s="12"/>
      <c r="JF31" s="12"/>
      <c r="JG31" s="12"/>
      <c r="JH31" s="12"/>
      <c r="JI31" s="12"/>
      <c r="JJ31" s="12"/>
      <c r="JK31" s="12"/>
      <c r="JL31" s="12"/>
      <c r="JM31" s="12"/>
      <c r="JN31" s="12"/>
      <c r="JO31" s="12"/>
      <c r="JP31" s="12"/>
      <c r="JQ31" s="12"/>
      <c r="JR31" s="12"/>
      <c r="JS31" s="12"/>
      <c r="JT31" s="12"/>
      <c r="JU31" s="12"/>
      <c r="JV31" s="12"/>
      <c r="JW31" s="12"/>
      <c r="JX31" s="12"/>
      <c r="JY31" s="12"/>
      <c r="JZ31" s="12"/>
      <c r="KA31" s="12"/>
      <c r="KB31" s="12"/>
      <c r="KC31" s="12"/>
      <c r="KD31" s="12"/>
      <c r="KE31" s="12"/>
      <c r="KF31" s="12"/>
      <c r="KG31" s="12"/>
      <c r="KH31" s="12"/>
      <c r="KI31" s="12"/>
      <c r="KJ31" s="12"/>
      <c r="KK31" s="12"/>
      <c r="KL31" s="12"/>
      <c r="KM31" s="12"/>
      <c r="KN31" s="12"/>
      <c r="KO31" s="12"/>
      <c r="KP31" s="12"/>
      <c r="KQ31" s="12"/>
      <c r="KR31" s="12"/>
      <c r="KS31" s="12"/>
      <c r="KT31" s="12"/>
      <c r="KU31" s="12"/>
      <c r="KV31" s="12"/>
      <c r="KW31" s="12"/>
      <c r="KX31" s="12"/>
      <c r="KY31" s="12"/>
      <c r="KZ31" s="12"/>
      <c r="LA31" s="12"/>
      <c r="LB31" s="12"/>
      <c r="LC31" s="12"/>
      <c r="LD31" s="12"/>
      <c r="LE31" s="12"/>
      <c r="LF31" s="12"/>
      <c r="LG31" s="12"/>
      <c r="LH31" s="12"/>
      <c r="LI31" s="12"/>
      <c r="LJ31" s="12"/>
      <c r="LK31" s="12"/>
      <c r="LL31" s="12"/>
      <c r="LM31" s="12"/>
      <c r="LN31" s="12"/>
      <c r="LO31" s="12"/>
      <c r="LP31" s="12"/>
      <c r="LQ31" s="12"/>
      <c r="LR31" s="12"/>
      <c r="LS31" s="12"/>
      <c r="LT31" s="12"/>
      <c r="LU31" s="12"/>
      <c r="LV31" s="12"/>
      <c r="LW31" s="12"/>
      <c r="LX31" s="12"/>
      <c r="LY31" s="12"/>
      <c r="LZ31" s="12"/>
      <c r="MA31" s="12"/>
      <c r="MB31" s="12"/>
      <c r="MC31" s="12"/>
      <c r="MD31" s="12"/>
      <c r="ME31" s="12"/>
      <c r="MF31" s="12"/>
      <c r="MG31" s="12"/>
      <c r="MH31" s="12"/>
      <c r="MI31" s="12"/>
      <c r="MJ31" s="12"/>
      <c r="MK31" s="12"/>
      <c r="ML31" s="12"/>
      <c r="MM31" s="12"/>
      <c r="MN31" s="12"/>
      <c r="MO31" s="12"/>
      <c r="MP31" s="12"/>
      <c r="MQ31" s="12"/>
      <c r="MR31" s="12"/>
      <c r="MS31" s="12"/>
      <c r="MT31" s="12"/>
      <c r="MU31" s="12"/>
      <c r="MV31" s="12"/>
      <c r="MW31" s="12"/>
      <c r="MX31" s="12"/>
      <c r="MY31" s="12"/>
      <c r="MZ31" s="12"/>
      <c r="NA31" s="12"/>
      <c r="NB31" s="12"/>
      <c r="NC31" s="12"/>
      <c r="ND31" s="12"/>
      <c r="NE31" s="12"/>
      <c r="NF31" s="12"/>
      <c r="NG31" s="12"/>
      <c r="NH31" s="12"/>
      <c r="NI31" s="12"/>
      <c r="NJ31" s="12"/>
      <c r="NK31" s="12"/>
      <c r="NL31" s="12"/>
      <c r="NM31" s="12"/>
      <c r="NN31" s="12"/>
      <c r="NO31" s="12"/>
      <c r="NP31" s="12"/>
      <c r="NQ31" s="12"/>
      <c r="NR31" s="12"/>
      <c r="NS31" s="12"/>
      <c r="NT31" s="12"/>
      <c r="NU31" s="12"/>
      <c r="NV31" s="12"/>
      <c r="NW31" s="12"/>
      <c r="NX31" s="12"/>
      <c r="NY31" s="12"/>
      <c r="NZ31" s="12"/>
      <c r="OA31" s="12"/>
      <c r="OB31" s="12"/>
      <c r="OC31" s="12"/>
      <c r="OD31" s="12"/>
      <c r="OE31" s="12"/>
      <c r="OF31" s="12"/>
      <c r="OG31" s="12"/>
      <c r="OH31" s="12"/>
      <c r="OI31" s="12"/>
      <c r="OJ31" s="12"/>
      <c r="OK31" s="12"/>
      <c r="OL31" s="12"/>
      <c r="OM31" s="12"/>
      <c r="ON31" s="12"/>
      <c r="OO31" s="12"/>
      <c r="OP31" s="12"/>
      <c r="OQ31" s="12"/>
      <c r="OR31" s="12"/>
      <c r="OS31" s="12"/>
      <c r="OT31" s="12"/>
      <c r="OU31" s="12"/>
      <c r="OV31" s="12"/>
      <c r="OW31" s="12"/>
      <c r="OX31" s="12"/>
      <c r="OY31" s="12"/>
      <c r="OZ31" s="12"/>
      <c r="PA31" s="12"/>
      <c r="PB31" s="12"/>
      <c r="PC31" s="12"/>
      <c r="PD31" s="12"/>
      <c r="PE31" s="12"/>
      <c r="PF31" s="12"/>
      <c r="PG31" s="12"/>
      <c r="PH31" s="12"/>
      <c r="PI31" s="12"/>
      <c r="PJ31" s="12"/>
      <c r="PK31" s="12"/>
      <c r="PL31" s="12"/>
      <c r="PM31" s="12"/>
      <c r="PN31" s="12"/>
      <c r="PO31" s="12"/>
      <c r="PP31" s="12"/>
      <c r="PQ31" s="12"/>
      <c r="PR31" s="12"/>
      <c r="PS31" s="12"/>
      <c r="PT31" s="12"/>
      <c r="PU31" s="12"/>
      <c r="PV31" s="12"/>
      <c r="PW31" s="12"/>
      <c r="PX31" s="12"/>
      <c r="PY31" s="12"/>
      <c r="PZ31" s="12"/>
      <c r="QA31" s="12"/>
      <c r="QB31" s="12"/>
      <c r="QC31" s="12"/>
      <c r="QD31" s="12"/>
      <c r="QE31" s="12"/>
      <c r="QF31" s="12"/>
      <c r="QG31" s="12"/>
      <c r="QH31" s="12"/>
      <c r="QI31" s="12"/>
      <c r="QJ31" s="12"/>
      <c r="QK31" s="12"/>
      <c r="QL31" s="12"/>
      <c r="QM31" s="12"/>
      <c r="QN31" s="12"/>
      <c r="QO31" s="12"/>
      <c r="QP31" s="12"/>
      <c r="QQ31" s="12"/>
      <c r="QR31" s="12"/>
      <c r="QS31" s="12"/>
      <c r="QT31" s="12"/>
      <c r="QU31" s="12"/>
      <c r="QV31" s="12"/>
      <c r="QW31" s="12"/>
      <c r="QX31" s="12"/>
      <c r="QY31" s="12"/>
      <c r="QZ31" s="12"/>
      <c r="RA31" s="12"/>
      <c r="RB31" s="12"/>
      <c r="RC31" s="12"/>
      <c r="RD31" s="12"/>
      <c r="RE31" s="12"/>
      <c r="RF31" s="12"/>
      <c r="RG31" s="12"/>
      <c r="RH31" s="12"/>
      <c r="RI31" s="12"/>
      <c r="RJ31" s="12"/>
      <c r="RK31" s="12"/>
      <c r="RL31" s="12"/>
      <c r="RM31" s="12"/>
      <c r="RN31" s="12"/>
      <c r="RO31" s="12"/>
      <c r="RP31" s="12"/>
      <c r="RQ31" s="12"/>
      <c r="RR31" s="12"/>
      <c r="RS31" s="12"/>
      <c r="RT31" s="12"/>
      <c r="RU31" s="12"/>
      <c r="RV31" s="12"/>
      <c r="RW31" s="12"/>
      <c r="RX31" s="12"/>
      <c r="RY31" s="12"/>
      <c r="RZ31" s="12"/>
      <c r="SA31" s="12"/>
      <c r="SB31" s="12"/>
      <c r="SC31" s="12"/>
      <c r="SD31" s="12"/>
      <c r="SE31" s="12"/>
      <c r="SF31" s="12"/>
      <c r="SG31" s="12"/>
      <c r="SH31" s="12"/>
      <c r="SI31" s="12"/>
      <c r="SJ31" s="12"/>
      <c r="SK31" s="12"/>
      <c r="SL31" s="12"/>
      <c r="SM31" s="12"/>
      <c r="SN31" s="12"/>
      <c r="SO31" s="12"/>
      <c r="SP31" s="12"/>
      <c r="SQ31" s="12"/>
      <c r="SR31" s="12"/>
      <c r="SS31" s="12"/>
      <c r="ST31" s="12"/>
      <c r="SU31" s="12"/>
      <c r="SV31" s="12"/>
      <c r="SW31" s="12"/>
      <c r="SX31" s="12"/>
      <c r="SY31" s="12"/>
      <c r="SZ31" s="12"/>
      <c r="TA31" s="12"/>
      <c r="TB31" s="12"/>
      <c r="TC31" s="12"/>
      <c r="TD31" s="12"/>
      <c r="TE31" s="12"/>
      <c r="TF31" s="12"/>
      <c r="TG31" s="12"/>
      <c r="TH31" s="12"/>
      <c r="TI31" s="12"/>
      <c r="TJ31" s="12"/>
      <c r="TK31" s="12"/>
      <c r="TL31" s="12"/>
      <c r="TM31" s="12"/>
      <c r="TN31" s="12"/>
      <c r="TO31" s="12"/>
      <c r="TP31" s="12"/>
      <c r="TQ31" s="12"/>
      <c r="TR31" s="12"/>
      <c r="TS31" s="12"/>
      <c r="TT31" s="12"/>
      <c r="TU31" s="12"/>
      <c r="TV31" s="12"/>
      <c r="TW31" s="12"/>
      <c r="TX31" s="12"/>
      <c r="TY31" s="12"/>
      <c r="TZ31" s="12"/>
      <c r="UA31" s="12"/>
      <c r="UB31" s="12"/>
      <c r="UC31" s="12"/>
      <c r="UD31" s="12"/>
      <c r="UE31" s="12"/>
      <c r="UF31" s="12"/>
      <c r="UG31" s="12"/>
      <c r="UH31" s="12"/>
      <c r="UI31" s="12"/>
      <c r="UJ31" s="12"/>
      <c r="UK31" s="12"/>
      <c r="UL31" s="12"/>
      <c r="UM31" s="12"/>
      <c r="UN31" s="12"/>
      <c r="UO31" s="12"/>
      <c r="UP31" s="12"/>
      <c r="UQ31" s="12"/>
      <c r="UR31" s="12"/>
      <c r="US31" s="12"/>
      <c r="UT31" s="12"/>
      <c r="UU31" s="12"/>
      <c r="UV31" s="12"/>
      <c r="UW31" s="12"/>
      <c r="UX31" s="12"/>
      <c r="UY31" s="12"/>
      <c r="UZ31" s="12"/>
      <c r="VA31" s="12"/>
      <c r="VB31" s="12"/>
      <c r="VC31" s="12"/>
      <c r="VD31" s="12"/>
      <c r="VE31" s="12"/>
      <c r="VF31" s="12"/>
      <c r="VG31" s="12"/>
      <c r="VH31" s="12"/>
      <c r="VI31" s="12"/>
      <c r="VJ31" s="12"/>
      <c r="VK31" s="12"/>
      <c r="VL31" s="12"/>
      <c r="VM31" s="12"/>
      <c r="VN31" s="12"/>
      <c r="VO31" s="12"/>
      <c r="VP31" s="12"/>
      <c r="VQ31" s="12"/>
      <c r="VR31" s="12"/>
      <c r="VS31" s="12"/>
      <c r="VT31" s="12"/>
      <c r="VU31" s="12"/>
      <c r="VV31" s="12"/>
      <c r="VW31" s="12"/>
      <c r="VX31" s="12"/>
      <c r="VY31" s="12"/>
      <c r="VZ31" s="12"/>
      <c r="WA31" s="12"/>
      <c r="WB31" s="12"/>
      <c r="WC31" s="12"/>
      <c r="WD31" s="12"/>
      <c r="WE31" s="12"/>
      <c r="WF31" s="12"/>
      <c r="WG31" s="12"/>
      <c r="WH31" s="12"/>
      <c r="WI31" s="12"/>
      <c r="WJ31" s="12"/>
      <c r="WK31" s="12"/>
      <c r="WL31" s="12"/>
      <c r="WM31" s="12"/>
      <c r="WN31" s="12"/>
      <c r="WO31" s="12"/>
      <c r="WP31" s="12"/>
      <c r="WQ31" s="12"/>
      <c r="WR31" s="12"/>
      <c r="WS31" s="12"/>
      <c r="WT31" s="12"/>
      <c r="WU31" s="12"/>
      <c r="WV31" s="12"/>
      <c r="WW31" s="12"/>
      <c r="WX31" s="12"/>
      <c r="WY31" s="12"/>
      <c r="WZ31" s="12"/>
      <c r="XA31" s="12"/>
      <c r="XB31" s="12"/>
      <c r="XC31" s="12"/>
      <c r="XD31" s="12"/>
      <c r="XE31" s="12"/>
      <c r="XF31" s="12"/>
      <c r="XG31" s="12"/>
      <c r="XH31" s="12"/>
      <c r="XI31" s="12"/>
      <c r="XJ31" s="12"/>
      <c r="XK31" s="12"/>
      <c r="XL31" s="12"/>
      <c r="XM31" s="12"/>
      <c r="XN31" s="12"/>
      <c r="XO31" s="12"/>
      <c r="XP31" s="12"/>
      <c r="XQ31" s="12"/>
      <c r="XR31" s="12"/>
      <c r="XS31" s="12"/>
      <c r="XT31" s="12"/>
      <c r="XU31" s="12"/>
      <c r="XV31" s="12"/>
      <c r="XW31" s="12"/>
      <c r="XX31" s="12"/>
      <c r="XY31" s="12"/>
      <c r="XZ31" s="12"/>
      <c r="YA31" s="12"/>
      <c r="YB31" s="12"/>
      <c r="YC31" s="12"/>
      <c r="YD31" s="12"/>
      <c r="YE31" s="12"/>
      <c r="YF31" s="12"/>
      <c r="YG31" s="12"/>
      <c r="YH31" s="12"/>
      <c r="YI31" s="12"/>
      <c r="YJ31" s="12"/>
      <c r="YK31" s="12"/>
      <c r="YL31" s="12"/>
      <c r="YM31" s="12"/>
      <c r="YN31" s="12"/>
      <c r="YO31" s="12"/>
      <c r="YP31" s="12"/>
      <c r="YQ31" s="12"/>
      <c r="YR31" s="12"/>
      <c r="YS31" s="12"/>
      <c r="YT31" s="12"/>
      <c r="YU31" s="12"/>
      <c r="YV31" s="12"/>
      <c r="YW31" s="12"/>
      <c r="YX31" s="12"/>
      <c r="YY31" s="12"/>
      <c r="YZ31" s="12"/>
      <c r="ZA31" s="12"/>
      <c r="ZB31" s="12"/>
      <c r="ZC31" s="12"/>
      <c r="ZD31" s="12"/>
      <c r="ZE31" s="12"/>
      <c r="ZF31" s="12"/>
      <c r="ZG31" s="12"/>
      <c r="ZH31" s="12"/>
      <c r="ZI31" s="12"/>
      <c r="ZJ31" s="12"/>
      <c r="ZK31" s="12"/>
      <c r="ZL31" s="12"/>
      <c r="ZM31" s="12"/>
      <c r="ZN31" s="12"/>
      <c r="ZO31" s="12"/>
      <c r="ZP31" s="12"/>
      <c r="ZQ31" s="12"/>
      <c r="ZR31" s="12"/>
      <c r="ZS31" s="12"/>
      <c r="ZT31" s="12"/>
      <c r="ZU31" s="12"/>
      <c r="ZV31" s="12"/>
      <c r="ZW31" s="12"/>
      <c r="ZX31" s="12"/>
      <c r="ZY31" s="12"/>
      <c r="ZZ31" s="12"/>
      <c r="AAA31" s="12"/>
      <c r="AAB31" s="12"/>
      <c r="AAC31" s="12"/>
      <c r="AAD31" s="12"/>
      <c r="AAE31" s="12"/>
      <c r="AAF31" s="12"/>
      <c r="AAG31" s="12"/>
      <c r="AAH31" s="12"/>
      <c r="AAI31" s="12"/>
      <c r="AAJ31" s="12"/>
      <c r="AAK31" s="12"/>
      <c r="AAL31" s="12"/>
      <c r="AAM31" s="12"/>
      <c r="AAN31" s="12"/>
      <c r="AAO31" s="12"/>
      <c r="AAP31" s="12"/>
      <c r="AAQ31" s="12"/>
      <c r="AAR31" s="12"/>
      <c r="AAS31" s="12"/>
      <c r="AAT31" s="12"/>
      <c r="AAU31" s="12"/>
      <c r="AAV31" s="12"/>
      <c r="AAW31" s="12"/>
      <c r="AAX31" s="12"/>
      <c r="AAY31" s="12"/>
      <c r="AAZ31" s="12"/>
      <c r="ABA31" s="12"/>
      <c r="ABB31" s="12"/>
      <c r="ABC31" s="12"/>
      <c r="ABD31" s="12"/>
      <c r="ABE31" s="12"/>
      <c r="ABF31" s="12"/>
      <c r="ABG31" s="12"/>
      <c r="ABH31" s="12"/>
      <c r="ABI31" s="12"/>
      <c r="ABJ31" s="12"/>
      <c r="ABK31" s="12"/>
      <c r="ABL31" s="12"/>
      <c r="ABM31" s="12"/>
      <c r="ABN31" s="12"/>
      <c r="ABO31" s="12"/>
      <c r="ABP31" s="12"/>
      <c r="ABQ31" s="12"/>
      <c r="ABR31" s="12"/>
      <c r="ABS31" s="12"/>
      <c r="ABT31" s="12"/>
      <c r="ABU31" s="12"/>
      <c r="ABV31" s="12"/>
      <c r="ABW31" s="12"/>
      <c r="ABX31" s="12"/>
      <c r="ABY31" s="12"/>
      <c r="ABZ31" s="12"/>
      <c r="ACA31" s="12"/>
      <c r="ACB31" s="12"/>
      <c r="ACC31" s="12"/>
      <c r="ACD31" s="12"/>
      <c r="ACE31" s="12"/>
      <c r="ACF31" s="12"/>
      <c r="ACG31" s="12"/>
      <c r="ACH31" s="12"/>
      <c r="ACI31" s="12"/>
      <c r="ACJ31" s="12"/>
      <c r="ACK31" s="12"/>
      <c r="ACL31" s="12"/>
      <c r="ACM31" s="12"/>
      <c r="ACN31" s="12"/>
      <c r="ACO31" s="12"/>
      <c r="ACP31" s="12"/>
      <c r="ACQ31" s="12"/>
      <c r="ACR31" s="12"/>
      <c r="ACS31" s="12"/>
      <c r="ACT31" s="12"/>
      <c r="ACU31" s="12"/>
      <c r="ACV31" s="12"/>
      <c r="ACW31" s="12"/>
      <c r="ACX31" s="12"/>
      <c r="ACY31" s="12"/>
      <c r="ACZ31" s="12"/>
      <c r="ADA31" s="12"/>
      <c r="ADB31" s="12"/>
      <c r="ADC31" s="12"/>
      <c r="ADD31" s="12"/>
      <c r="ADE31" s="12"/>
      <c r="ADF31" s="12"/>
      <c r="ADG31" s="12"/>
      <c r="ADH31" s="12"/>
      <c r="ADI31" s="12"/>
      <c r="ADJ31" s="12"/>
      <c r="ADK31" s="12"/>
      <c r="ADL31" s="12"/>
      <c r="ADM31" s="12"/>
      <c r="ADN31" s="12"/>
      <c r="ADO31" s="12"/>
      <c r="ADP31" s="12"/>
      <c r="ADQ31" s="12"/>
      <c r="ADR31" s="12"/>
      <c r="ADS31" s="12"/>
      <c r="ADT31" s="12"/>
      <c r="ADU31" s="12"/>
      <c r="ADV31" s="12"/>
      <c r="ADW31" s="12"/>
      <c r="ADX31" s="12"/>
      <c r="ADY31" s="12"/>
      <c r="ADZ31" s="12"/>
      <c r="AEA31" s="12"/>
      <c r="AEB31" s="12"/>
      <c r="AEC31" s="12"/>
      <c r="AED31" s="12"/>
      <c r="AEE31" s="12"/>
      <c r="AEF31" s="12"/>
      <c r="AEG31" s="12"/>
      <c r="AEH31" s="12"/>
      <c r="AEI31" s="12"/>
      <c r="AEJ31" s="12"/>
      <c r="AEK31" s="12"/>
      <c r="AEL31" s="12"/>
      <c r="AEM31" s="12"/>
      <c r="AEN31" s="12"/>
      <c r="AEO31" s="12"/>
      <c r="AEP31" s="12"/>
      <c r="AEQ31" s="12"/>
      <c r="AER31" s="12"/>
      <c r="AES31" s="12"/>
      <c r="AET31" s="12"/>
      <c r="AEU31" s="12"/>
      <c r="AEV31" s="12"/>
      <c r="AEW31" s="12"/>
      <c r="AEX31" s="12"/>
      <c r="AEY31" s="12"/>
      <c r="AEZ31" s="12"/>
      <c r="AFA31" s="12"/>
      <c r="AFB31" s="12"/>
      <c r="AFC31" s="12"/>
      <c r="AFD31" s="12"/>
      <c r="AFE31" s="12"/>
      <c r="AFF31" s="12"/>
      <c r="AFG31" s="12"/>
      <c r="AFH31" s="12"/>
      <c r="AFI31" s="12"/>
      <c r="AFJ31" s="12"/>
      <c r="AFK31" s="12"/>
      <c r="AFL31" s="12"/>
      <c r="AFM31" s="12"/>
      <c r="AFN31" s="12"/>
      <c r="AFO31" s="12"/>
      <c r="AFP31" s="12"/>
      <c r="AFQ31" s="12"/>
      <c r="AFR31" s="12"/>
      <c r="AFS31" s="12"/>
      <c r="AFT31" s="12"/>
      <c r="AFU31" s="12"/>
      <c r="AFV31" s="12"/>
      <c r="AFW31" s="12"/>
      <c r="AFX31" s="12"/>
      <c r="AFY31" s="12"/>
      <c r="AFZ31" s="12"/>
      <c r="AGA31" s="12"/>
      <c r="AGB31" s="12"/>
      <c r="AGC31" s="12"/>
      <c r="AGD31" s="12"/>
      <c r="AGE31" s="12"/>
      <c r="AGF31" s="12"/>
      <c r="AGG31" s="12"/>
      <c r="AGH31" s="12"/>
      <c r="AGI31" s="12"/>
      <c r="AGJ31" s="12"/>
      <c r="AGK31" s="12"/>
      <c r="AGL31" s="12"/>
      <c r="AGM31" s="12"/>
      <c r="AGN31" s="12"/>
      <c r="AGO31" s="12"/>
      <c r="AGP31" s="12"/>
      <c r="AGQ31" s="12"/>
      <c r="AGR31" s="12"/>
      <c r="AGS31" s="12"/>
      <c r="AGT31" s="12"/>
      <c r="AGU31" s="12"/>
      <c r="AGV31" s="12"/>
      <c r="AGW31" s="12"/>
      <c r="AGX31" s="12"/>
      <c r="AGY31" s="12"/>
      <c r="AGZ31" s="12"/>
      <c r="AHA31" s="12"/>
      <c r="AHB31" s="12"/>
      <c r="AHC31" s="12"/>
      <c r="AHD31" s="12"/>
      <c r="AHE31" s="12"/>
      <c r="AHF31" s="12"/>
      <c r="AHG31" s="12"/>
      <c r="AHH31" s="12"/>
      <c r="AHI31" s="12"/>
      <c r="AHJ31" s="12"/>
      <c r="AHK31" s="12"/>
      <c r="AHL31" s="12"/>
      <c r="AHM31" s="12"/>
      <c r="AHN31" s="12"/>
      <c r="AHO31" s="12"/>
      <c r="AHP31" s="12"/>
      <c r="AHQ31" s="12"/>
      <c r="AHR31" s="12"/>
      <c r="AHS31" s="12"/>
      <c r="AHT31" s="12"/>
      <c r="AHU31" s="12"/>
      <c r="AHV31" s="12"/>
      <c r="AHW31" s="12"/>
      <c r="AHX31" s="12"/>
      <c r="AHY31" s="12"/>
      <c r="AHZ31" s="12"/>
      <c r="AIA31" s="12"/>
      <c r="AIB31" s="12"/>
      <c r="AIC31" s="12"/>
      <c r="AID31" s="12"/>
      <c r="AIE31" s="12"/>
      <c r="AIF31" s="12"/>
      <c r="AIG31" s="12"/>
      <c r="AIH31" s="12"/>
      <c r="AII31" s="12"/>
      <c r="AIJ31" s="12"/>
      <c r="AIK31" s="12"/>
      <c r="AIL31" s="12"/>
      <c r="AIM31" s="12"/>
      <c r="AIN31" s="12"/>
      <c r="AIO31" s="12"/>
      <c r="AIP31" s="12"/>
      <c r="AIQ31" s="12"/>
      <c r="AIR31" s="12"/>
      <c r="AIS31" s="12"/>
      <c r="AIT31" s="12"/>
      <c r="AIU31" s="12"/>
      <c r="AIV31" s="12"/>
      <c r="AIW31" s="12"/>
      <c r="AIX31" s="12"/>
      <c r="AIY31" s="12"/>
      <c r="AIZ31" s="12"/>
      <c r="AJA31" s="12"/>
      <c r="AJB31" s="12"/>
      <c r="AJC31" s="12"/>
      <c r="AJD31" s="12"/>
      <c r="AJE31" s="12"/>
      <c r="AJF31" s="12"/>
      <c r="AJG31" s="12"/>
      <c r="AJH31" s="12"/>
      <c r="AJI31" s="12"/>
      <c r="AJJ31" s="12"/>
      <c r="AJK31" s="12"/>
      <c r="AJL31" s="12"/>
      <c r="AJM31" s="12"/>
      <c r="AJN31" s="12"/>
      <c r="AJO31" s="12"/>
      <c r="AJP31" s="12"/>
      <c r="AJQ31" s="12"/>
      <c r="AJR31" s="12"/>
      <c r="AJS31" s="12"/>
      <c r="AJT31" s="12"/>
      <c r="AJU31" s="12"/>
      <c r="AJV31" s="12"/>
      <c r="AJW31" s="12"/>
      <c r="AJX31" s="12"/>
      <c r="AJY31" s="12"/>
      <c r="AJZ31" s="12"/>
      <c r="AKA31" s="12"/>
      <c r="AKB31" s="12"/>
      <c r="AKC31" s="12"/>
      <c r="AKD31" s="12"/>
      <c r="AKE31" s="12"/>
      <c r="AKF31" s="12"/>
      <c r="AKG31" s="12"/>
      <c r="AKH31" s="12"/>
      <c r="AKI31" s="12"/>
      <c r="AKJ31" s="12"/>
      <c r="AKK31" s="12"/>
      <c r="AKL31" s="12"/>
      <c r="AKM31" s="12"/>
      <c r="AKN31" s="12"/>
      <c r="AKO31" s="12"/>
      <c r="AKP31" s="12"/>
      <c r="AKQ31" s="12"/>
      <c r="AKR31" s="12"/>
      <c r="AKS31" s="12"/>
      <c r="AKT31" s="12"/>
      <c r="AKU31" s="12"/>
      <c r="AKV31" s="12"/>
      <c r="AKW31" s="12"/>
      <c r="AKX31" s="12"/>
      <c r="AKY31" s="12"/>
      <c r="AKZ31" s="12"/>
      <c r="ALA31" s="12"/>
      <c r="ALB31" s="12"/>
      <c r="ALC31" s="12"/>
      <c r="ALD31" s="12"/>
      <c r="ALE31" s="12"/>
      <c r="ALF31" s="12"/>
      <c r="ALG31" s="12"/>
      <c r="ALH31" s="12"/>
      <c r="ALI31" s="12"/>
      <c r="ALJ31" s="12"/>
      <c r="ALK31" s="12"/>
      <c r="ALL31" s="12"/>
      <c r="ALM31" s="12"/>
      <c r="ALN31" s="12"/>
      <c r="ALO31" s="12"/>
      <c r="ALP31" s="12"/>
      <c r="ALQ31" s="12"/>
      <c r="ALR31" s="12"/>
      <c r="ALS31" s="12"/>
      <c r="ALT31" s="12"/>
      <c r="ALU31" s="12"/>
      <c r="ALV31" s="12"/>
      <c r="ALW31" s="12"/>
      <c r="ALX31" s="12"/>
      <c r="ALY31" s="12"/>
      <c r="ALZ31" s="12"/>
      <c r="AMA31" s="12"/>
      <c r="AMB31" s="12"/>
      <c r="AMC31" s="12"/>
      <c r="AMD31" s="12"/>
      <c r="AME31" s="12"/>
      <c r="AMF31" s="12"/>
      <c r="AMG31" s="12"/>
      <c r="AMH31" s="12"/>
      <c r="AMI31" s="12"/>
      <c r="AMJ31" s="12"/>
      <c r="AMK31" s="12"/>
      <c r="AML31" s="12"/>
      <c r="AMM31" s="12"/>
      <c r="AMN31" s="12"/>
      <c r="AMO31" s="12"/>
      <c r="AMP31" s="12"/>
      <c r="AMQ31" s="12"/>
      <c r="AMR31" s="12"/>
      <c r="AMS31" s="12"/>
      <c r="AMT31" s="12"/>
      <c r="AMU31" s="12"/>
      <c r="AMV31" s="12"/>
      <c r="AMW31" s="12"/>
      <c r="AMX31" s="12"/>
      <c r="AMY31" s="12"/>
      <c r="AMZ31" s="12"/>
      <c r="ANA31" s="12"/>
      <c r="ANB31" s="12"/>
      <c r="ANC31" s="12"/>
      <c r="AND31" s="12"/>
      <c r="ANE31" s="12"/>
      <c r="ANF31" s="12"/>
      <c r="ANG31" s="12"/>
      <c r="ANH31" s="12"/>
      <c r="ANI31" s="12"/>
      <c r="ANJ31" s="12"/>
      <c r="ANK31" s="12"/>
      <c r="ANL31" s="12"/>
      <c r="ANM31" s="12"/>
      <c r="ANN31" s="12"/>
      <c r="ANO31" s="12"/>
      <c r="ANP31" s="12"/>
      <c r="ANQ31" s="12"/>
      <c r="ANR31" s="12"/>
      <c r="ANS31" s="12"/>
      <c r="ANT31" s="12"/>
      <c r="ANU31" s="12"/>
      <c r="ANV31" s="12"/>
      <c r="ANW31" s="12"/>
      <c r="ANX31" s="12"/>
      <c r="ANY31" s="12"/>
      <c r="ANZ31" s="12"/>
      <c r="AOA31" s="12"/>
      <c r="AOB31" s="12"/>
      <c r="AOC31" s="12"/>
      <c r="AOD31" s="12"/>
      <c r="AOE31" s="12"/>
      <c r="AOF31" s="12"/>
      <c r="AOG31" s="12"/>
      <c r="AOH31" s="12"/>
      <c r="AOI31" s="12"/>
      <c r="AOJ31" s="12"/>
      <c r="AOK31" s="12"/>
      <c r="AOL31" s="12"/>
      <c r="AOM31" s="12"/>
      <c r="AON31" s="12"/>
      <c r="AOO31" s="12"/>
      <c r="AOP31" s="12"/>
      <c r="AOQ31" s="12"/>
      <c r="AOR31" s="12"/>
      <c r="AOS31" s="12"/>
      <c r="AOT31" s="12"/>
      <c r="AOU31" s="12"/>
      <c r="AOV31" s="12"/>
      <c r="AOW31" s="12"/>
      <c r="AOX31" s="12"/>
      <c r="AOY31" s="12"/>
      <c r="AOZ31" s="12"/>
      <c r="APA31" s="12"/>
      <c r="APB31" s="12"/>
      <c r="APC31" s="12"/>
      <c r="APD31" s="12"/>
      <c r="APE31" s="12"/>
      <c r="APF31" s="12"/>
      <c r="APG31" s="12"/>
      <c r="APH31" s="12"/>
      <c r="API31" s="12"/>
      <c r="APJ31" s="12"/>
      <c r="APK31" s="12"/>
      <c r="APL31" s="12"/>
      <c r="APM31" s="12"/>
      <c r="APN31" s="12"/>
      <c r="APO31" s="12"/>
      <c r="APP31" s="12"/>
      <c r="APQ31" s="12"/>
      <c r="APR31" s="12"/>
      <c r="APS31" s="12"/>
      <c r="APT31" s="12"/>
      <c r="APU31" s="12"/>
      <c r="APV31" s="12"/>
      <c r="APW31" s="12"/>
      <c r="APX31" s="12"/>
      <c r="APY31" s="12"/>
      <c r="APZ31" s="12"/>
      <c r="AQA31" s="12"/>
      <c r="AQB31" s="12"/>
      <c r="AQC31" s="12"/>
      <c r="AQD31" s="12"/>
      <c r="AQE31" s="12"/>
      <c r="AQF31" s="12"/>
      <c r="AQG31" s="12"/>
      <c r="AQH31" s="12"/>
      <c r="AQI31" s="12"/>
      <c r="AQJ31" s="12"/>
      <c r="AQK31" s="12"/>
      <c r="AQL31" s="12"/>
      <c r="AQM31" s="12"/>
      <c r="AQN31" s="12"/>
      <c r="AQO31" s="12"/>
      <c r="AQP31" s="12"/>
      <c r="AQQ31" s="12"/>
      <c r="AQR31" s="12"/>
      <c r="AQS31" s="12"/>
      <c r="AQT31" s="12"/>
      <c r="AQU31" s="12"/>
      <c r="AQV31" s="12"/>
      <c r="AQW31" s="12"/>
      <c r="AQX31" s="12"/>
      <c r="AQY31" s="12"/>
      <c r="AQZ31" s="12"/>
      <c r="ARA31" s="12"/>
      <c r="ARB31" s="12"/>
      <c r="ARC31" s="12"/>
      <c r="ARD31" s="12"/>
      <c r="ARE31" s="12"/>
      <c r="ARF31" s="12"/>
      <c r="ARG31" s="12"/>
      <c r="ARH31" s="12"/>
      <c r="ARI31" s="12"/>
      <c r="ARJ31" s="12"/>
      <c r="ARK31" s="12"/>
      <c r="ARL31" s="12"/>
      <c r="ARM31" s="12"/>
      <c r="ARN31" s="12"/>
      <c r="ARO31" s="12"/>
      <c r="ARP31" s="12"/>
      <c r="ARQ31" s="12"/>
      <c r="ARR31" s="12"/>
      <c r="ARS31" s="12"/>
      <c r="ART31" s="12"/>
      <c r="ARU31" s="12"/>
      <c r="ARV31" s="12"/>
      <c r="ARW31" s="12"/>
      <c r="ARX31" s="12"/>
      <c r="ARY31" s="12"/>
      <c r="ARZ31" s="12"/>
      <c r="ASA31" s="12"/>
      <c r="ASB31" s="12"/>
      <c r="ASC31" s="12"/>
      <c r="ASD31" s="12"/>
      <c r="ASE31" s="12"/>
      <c r="ASF31" s="12"/>
      <c r="ASG31" s="12"/>
      <c r="ASH31" s="12"/>
      <c r="ASI31" s="12"/>
      <c r="ASJ31" s="12"/>
      <c r="ASK31" s="12"/>
      <c r="ASL31" s="12"/>
      <c r="ASM31" s="12"/>
      <c r="ASN31" s="12"/>
      <c r="ASO31" s="12"/>
      <c r="ASP31" s="12"/>
      <c r="ASQ31" s="12"/>
      <c r="ASR31" s="12"/>
      <c r="ASS31" s="12"/>
      <c r="AST31" s="12"/>
      <c r="ASU31" s="12"/>
      <c r="ASV31" s="12"/>
      <c r="ASW31" s="12"/>
      <c r="ASX31" s="12"/>
      <c r="ASY31" s="12"/>
      <c r="ASZ31" s="12"/>
      <c r="ATA31" s="12"/>
      <c r="ATB31" s="12"/>
      <c r="ATC31" s="12"/>
      <c r="ATD31" s="12"/>
      <c r="ATE31" s="12"/>
      <c r="ATF31" s="12"/>
      <c r="ATG31" s="12"/>
      <c r="ATH31" s="12"/>
      <c r="ATI31" s="12"/>
      <c r="ATJ31" s="12"/>
      <c r="ATK31" s="12"/>
      <c r="ATL31" s="12"/>
      <c r="ATM31" s="12"/>
      <c r="ATN31" s="12"/>
      <c r="ATO31" s="12"/>
      <c r="ATP31" s="12"/>
      <c r="ATQ31" s="12"/>
      <c r="ATR31" s="12"/>
      <c r="ATS31" s="12"/>
      <c r="ATT31" s="12"/>
      <c r="ATU31" s="12"/>
      <c r="ATV31" s="12"/>
      <c r="ATW31" s="12"/>
      <c r="ATX31" s="12"/>
      <c r="ATY31" s="12"/>
      <c r="ATZ31" s="12"/>
      <c r="AUA31" s="12"/>
      <c r="AUB31" s="12"/>
      <c r="AUC31" s="12"/>
      <c r="AUD31" s="12"/>
      <c r="AUE31" s="12"/>
      <c r="AUF31" s="12"/>
      <c r="AUG31" s="12"/>
      <c r="AUH31" s="12"/>
      <c r="AUI31" s="12"/>
      <c r="AUJ31" s="12"/>
      <c r="AUK31" s="12"/>
      <c r="AUL31" s="12"/>
      <c r="AUM31" s="12"/>
      <c r="AUN31" s="12"/>
      <c r="AUO31" s="12"/>
      <c r="AUP31" s="12"/>
      <c r="AUQ31" s="12"/>
      <c r="AUR31" s="12"/>
      <c r="AUS31" s="12"/>
      <c r="AUT31" s="12"/>
      <c r="AUU31" s="12"/>
      <c r="AUV31" s="12"/>
      <c r="AUW31" s="12"/>
      <c r="AUX31" s="12"/>
      <c r="AUY31" s="12"/>
      <c r="AUZ31" s="12"/>
      <c r="AVA31" s="12"/>
      <c r="AVB31" s="12"/>
      <c r="AVC31" s="12"/>
      <c r="AVD31" s="12"/>
      <c r="AVE31" s="12"/>
      <c r="AVF31" s="12"/>
      <c r="AVG31" s="12"/>
      <c r="AVH31" s="12"/>
      <c r="AVI31" s="12"/>
      <c r="AVJ31" s="12"/>
      <c r="AVK31" s="12"/>
      <c r="AVL31" s="12"/>
      <c r="AVM31" s="12"/>
      <c r="AVN31" s="12"/>
      <c r="AVO31" s="12"/>
      <c r="AVP31" s="12"/>
      <c r="AVQ31" s="12"/>
      <c r="AVR31" s="12"/>
      <c r="AVS31" s="12"/>
      <c r="AVT31" s="12"/>
      <c r="AVU31" s="12"/>
      <c r="AVV31" s="12"/>
      <c r="AVW31" s="12"/>
      <c r="AVX31" s="12"/>
      <c r="AVY31" s="12"/>
      <c r="AVZ31" s="12"/>
      <c r="AWA31" s="12"/>
      <c r="AWB31" s="12"/>
      <c r="AWC31" s="12"/>
      <c r="AWD31" s="12"/>
      <c r="AWE31" s="12"/>
      <c r="AWF31" s="12"/>
      <c r="AWG31" s="12"/>
      <c r="AWH31" s="12"/>
      <c r="AWI31" s="12"/>
      <c r="AWJ31" s="12"/>
      <c r="AWK31" s="12"/>
      <c r="AWL31" s="12"/>
      <c r="AWM31" s="12"/>
      <c r="AWN31" s="12"/>
      <c r="AWO31" s="12"/>
      <c r="AWP31" s="12"/>
      <c r="AWQ31" s="12"/>
      <c r="AWR31" s="12"/>
      <c r="AWS31" s="12"/>
      <c r="AWT31" s="12"/>
      <c r="AWU31" s="12"/>
      <c r="AWV31" s="12"/>
      <c r="AWW31" s="12"/>
      <c r="AWX31" s="12"/>
      <c r="AWY31" s="12"/>
      <c r="AWZ31" s="12"/>
      <c r="AXA31" s="12"/>
      <c r="AXB31" s="12"/>
      <c r="AXC31" s="12"/>
      <c r="AXD31" s="12"/>
      <c r="AXE31" s="12"/>
      <c r="AXF31" s="12"/>
      <c r="AXG31" s="12"/>
      <c r="AXH31" s="12"/>
      <c r="AXI31" s="12"/>
      <c r="AXJ31" s="12"/>
      <c r="AXK31" s="12"/>
      <c r="AXL31" s="12"/>
      <c r="AXM31" s="12"/>
      <c r="AXN31" s="12"/>
      <c r="AXO31" s="12"/>
      <c r="AXP31" s="12"/>
      <c r="AXQ31" s="12"/>
      <c r="AXR31" s="12"/>
      <c r="AXS31" s="12"/>
      <c r="AXT31" s="12"/>
      <c r="AXU31" s="12"/>
      <c r="AXV31" s="12"/>
      <c r="AXW31" s="12"/>
      <c r="AXX31" s="12"/>
      <c r="AXY31" s="12"/>
      <c r="AXZ31" s="12"/>
      <c r="AYA31" s="12"/>
      <c r="AYB31" s="12"/>
      <c r="AYC31" s="12"/>
      <c r="AYD31" s="12"/>
      <c r="AYE31" s="12"/>
      <c r="AYF31" s="12"/>
      <c r="AYG31" s="12"/>
      <c r="AYH31" s="12"/>
      <c r="AYI31" s="12"/>
      <c r="AYJ31" s="12"/>
      <c r="AYK31" s="12"/>
      <c r="AYL31" s="12"/>
      <c r="AYM31" s="12"/>
      <c r="AYN31" s="12"/>
      <c r="AYO31" s="12"/>
      <c r="AYP31" s="12"/>
      <c r="AYQ31" s="12"/>
      <c r="AYR31" s="12"/>
      <c r="AYS31" s="12"/>
      <c r="AYT31" s="12"/>
      <c r="AYU31" s="12"/>
      <c r="AYV31" s="12"/>
      <c r="AYW31" s="12"/>
      <c r="AYX31" s="12"/>
      <c r="AYY31" s="12"/>
      <c r="AYZ31" s="12"/>
      <c r="AZA31" s="12"/>
      <c r="AZB31" s="12"/>
      <c r="AZC31" s="12"/>
      <c r="AZD31" s="12"/>
      <c r="AZE31" s="12"/>
      <c r="AZF31" s="12"/>
      <c r="AZG31" s="12"/>
      <c r="AZH31" s="12"/>
      <c r="AZI31" s="12"/>
      <c r="AZJ31" s="12"/>
      <c r="AZK31" s="12"/>
      <c r="AZL31" s="12"/>
      <c r="AZM31" s="12"/>
      <c r="AZN31" s="12"/>
      <c r="AZO31" s="12"/>
      <c r="AZP31" s="12"/>
      <c r="AZQ31" s="12"/>
      <c r="AZR31" s="12"/>
      <c r="AZS31" s="12"/>
      <c r="AZT31" s="12"/>
      <c r="AZU31" s="12"/>
      <c r="AZV31" s="12"/>
      <c r="AZW31" s="12"/>
      <c r="AZX31" s="12"/>
      <c r="AZY31" s="12"/>
      <c r="AZZ31" s="12"/>
      <c r="BAA31" s="12"/>
      <c r="BAB31" s="12"/>
      <c r="BAC31" s="12"/>
      <c r="BAD31" s="12"/>
      <c r="BAE31" s="12"/>
      <c r="BAF31" s="12"/>
      <c r="BAG31" s="12"/>
      <c r="BAH31" s="12"/>
      <c r="BAI31" s="12"/>
      <c r="BAJ31" s="12"/>
      <c r="BAK31" s="12"/>
      <c r="BAL31" s="12"/>
      <c r="BAM31" s="12"/>
      <c r="BAN31" s="12"/>
      <c r="BAO31" s="12"/>
      <c r="BAP31" s="12"/>
      <c r="BAQ31" s="12"/>
      <c r="BAR31" s="12"/>
      <c r="BAS31" s="12"/>
      <c r="BAT31" s="12"/>
      <c r="BAU31" s="12"/>
      <c r="BAV31" s="12"/>
      <c r="BAW31" s="12"/>
      <c r="BAX31" s="12"/>
      <c r="BAY31" s="12"/>
      <c r="BAZ31" s="12"/>
      <c r="BBA31" s="12"/>
      <c r="BBB31" s="12"/>
      <c r="BBC31" s="12"/>
      <c r="BBD31" s="12"/>
      <c r="BBE31" s="12"/>
      <c r="BBF31" s="12"/>
      <c r="BBG31" s="12"/>
      <c r="BBH31" s="12"/>
      <c r="BBI31" s="12"/>
      <c r="BBJ31" s="12"/>
      <c r="BBK31" s="12"/>
      <c r="BBL31" s="12"/>
      <c r="BBM31" s="12"/>
      <c r="BBN31" s="12"/>
      <c r="BBO31" s="12"/>
      <c r="BBP31" s="12"/>
      <c r="BBQ31" s="12"/>
      <c r="BBR31" s="12"/>
      <c r="BBS31" s="12"/>
      <c r="BBT31" s="12"/>
      <c r="BBU31" s="12"/>
      <c r="BBV31" s="12"/>
      <c r="BBW31" s="12"/>
      <c r="BBX31" s="12"/>
      <c r="BBY31" s="12"/>
      <c r="BBZ31" s="12"/>
      <c r="BCA31" s="12"/>
      <c r="BCB31" s="12"/>
      <c r="BCC31" s="12"/>
      <c r="BCD31" s="12"/>
      <c r="BCE31" s="12"/>
      <c r="BCF31" s="12"/>
      <c r="BCG31" s="12"/>
      <c r="BCH31" s="12"/>
      <c r="BCI31" s="12"/>
      <c r="BCJ31" s="12"/>
      <c r="BCK31" s="12"/>
      <c r="BCL31" s="12"/>
      <c r="BCM31" s="12"/>
      <c r="BCN31" s="12"/>
      <c r="BCO31" s="12"/>
      <c r="BCP31" s="12"/>
      <c r="BCQ31" s="12"/>
      <c r="BCR31" s="12"/>
      <c r="BCS31" s="12"/>
      <c r="BCT31" s="12"/>
      <c r="BCU31" s="12"/>
      <c r="BCV31" s="12"/>
      <c r="BCW31" s="12"/>
      <c r="BCX31" s="12"/>
      <c r="BCY31" s="12"/>
      <c r="BCZ31" s="12"/>
      <c r="BDA31" s="12"/>
      <c r="BDB31" s="12"/>
      <c r="BDC31" s="12"/>
      <c r="BDD31" s="12"/>
      <c r="BDE31" s="12"/>
      <c r="BDF31" s="12"/>
      <c r="BDG31" s="12"/>
      <c r="BDH31" s="12"/>
      <c r="BDI31" s="12"/>
      <c r="BDJ31" s="12"/>
      <c r="BDK31" s="12"/>
      <c r="BDL31" s="12"/>
      <c r="BDM31" s="12"/>
      <c r="BDN31" s="12"/>
      <c r="BDO31" s="12"/>
      <c r="BDP31" s="12"/>
      <c r="BDQ31" s="12"/>
      <c r="BDR31" s="12"/>
      <c r="BDS31" s="12"/>
      <c r="BDT31" s="12"/>
      <c r="BDU31" s="12"/>
      <c r="BDV31" s="12"/>
      <c r="BDW31" s="12"/>
      <c r="BDX31" s="12"/>
      <c r="BDY31" s="12"/>
      <c r="BDZ31" s="12"/>
      <c r="BEA31" s="12"/>
      <c r="BEB31" s="12"/>
      <c r="BEC31" s="12"/>
      <c r="BED31" s="12"/>
      <c r="BEE31" s="12"/>
      <c r="BEF31" s="12"/>
      <c r="BEG31" s="12"/>
      <c r="BEH31" s="12"/>
      <c r="BEI31" s="12"/>
      <c r="BEJ31" s="12"/>
      <c r="BEK31" s="12"/>
      <c r="BEL31" s="12"/>
      <c r="BEM31" s="12"/>
      <c r="BEN31" s="12"/>
      <c r="BEO31" s="12"/>
      <c r="BEP31" s="12"/>
      <c r="BEQ31" s="12"/>
      <c r="BER31" s="12"/>
      <c r="BES31" s="12"/>
      <c r="BET31" s="12"/>
      <c r="BEU31" s="12"/>
      <c r="BEV31" s="12"/>
      <c r="BEW31" s="12"/>
      <c r="BEX31" s="12"/>
      <c r="BEY31" s="12"/>
      <c r="BEZ31" s="12"/>
      <c r="BFA31" s="12"/>
      <c r="BFB31" s="12"/>
      <c r="BFC31" s="12"/>
      <c r="BFD31" s="12"/>
      <c r="BFE31" s="12"/>
      <c r="BFF31" s="12"/>
      <c r="BFG31" s="12"/>
      <c r="BFH31" s="12"/>
      <c r="BFI31" s="12"/>
      <c r="BFJ31" s="12"/>
      <c r="BFK31" s="12"/>
      <c r="BFL31" s="12"/>
      <c r="BFM31" s="12"/>
      <c r="BFN31" s="12"/>
      <c r="BFO31" s="12"/>
      <c r="BFP31" s="12"/>
      <c r="BFQ31" s="12"/>
      <c r="BFR31" s="12"/>
      <c r="BFS31" s="12"/>
      <c r="BFT31" s="12"/>
      <c r="BFU31" s="12"/>
      <c r="BFV31" s="12"/>
      <c r="BFW31" s="12"/>
      <c r="BFX31" s="12"/>
      <c r="BFY31" s="12"/>
      <c r="BFZ31" s="12"/>
      <c r="BGA31" s="12"/>
      <c r="BGB31" s="12"/>
      <c r="BGC31" s="12"/>
      <c r="BGD31" s="12"/>
      <c r="BGE31" s="12"/>
      <c r="BGF31" s="12"/>
      <c r="BGG31" s="12"/>
      <c r="BGH31" s="12"/>
      <c r="BGI31" s="12"/>
      <c r="BGJ31" s="12"/>
      <c r="BGK31" s="12"/>
      <c r="BGL31" s="12"/>
      <c r="BGM31" s="12"/>
      <c r="BGN31" s="12"/>
      <c r="BGO31" s="12"/>
      <c r="BGP31" s="12"/>
      <c r="BGQ31" s="12"/>
      <c r="BGR31" s="12"/>
      <c r="BGS31" s="12"/>
      <c r="BGT31" s="12"/>
      <c r="BGU31" s="12"/>
      <c r="BGV31" s="12"/>
      <c r="BGW31" s="12"/>
      <c r="BGX31" s="12"/>
      <c r="BGY31" s="12"/>
      <c r="BGZ31" s="12"/>
      <c r="BHA31" s="12"/>
      <c r="BHB31" s="12"/>
      <c r="BHC31" s="12"/>
      <c r="BHD31" s="12"/>
      <c r="BHE31" s="12"/>
      <c r="BHF31" s="12"/>
      <c r="BHG31" s="12"/>
      <c r="BHH31" s="12"/>
      <c r="BHI31" s="12"/>
      <c r="BHJ31" s="12"/>
      <c r="BHK31" s="12"/>
      <c r="BHL31" s="12"/>
      <c r="BHM31" s="12"/>
      <c r="BHN31" s="12"/>
      <c r="BHO31" s="12"/>
      <c r="BHP31" s="12"/>
      <c r="BHQ31" s="12"/>
      <c r="BHR31" s="12"/>
      <c r="BHS31" s="12"/>
      <c r="BHT31" s="12"/>
      <c r="BHU31" s="12"/>
      <c r="BHV31" s="12"/>
      <c r="BHW31" s="12"/>
      <c r="BHX31" s="12"/>
      <c r="BHY31" s="12"/>
      <c r="BHZ31" s="12"/>
      <c r="BIA31" s="12"/>
      <c r="BIB31" s="12"/>
      <c r="BIC31" s="12"/>
      <c r="BID31" s="12"/>
      <c r="BIE31" s="12"/>
      <c r="BIF31" s="12"/>
      <c r="BIG31" s="12"/>
      <c r="BIH31" s="12"/>
      <c r="BII31" s="12"/>
      <c r="BIJ31" s="12"/>
      <c r="BIK31" s="12"/>
      <c r="BIL31" s="12"/>
      <c r="BIM31" s="12"/>
      <c r="BIN31" s="12"/>
      <c r="BIO31" s="12"/>
      <c r="BIP31" s="12"/>
      <c r="BIQ31" s="12"/>
      <c r="BIR31" s="12"/>
      <c r="BIS31" s="12"/>
      <c r="BIT31" s="12"/>
      <c r="BIU31" s="12"/>
      <c r="BIV31" s="12"/>
      <c r="BIW31" s="12"/>
      <c r="BIX31" s="12"/>
      <c r="BIY31" s="12"/>
      <c r="BIZ31" s="12"/>
      <c r="BJA31" s="12"/>
      <c r="BJB31" s="12"/>
      <c r="BJC31" s="12"/>
      <c r="BJD31" s="12"/>
      <c r="BJE31" s="12"/>
      <c r="BJF31" s="12"/>
      <c r="BJG31" s="12"/>
      <c r="BJH31" s="12"/>
      <c r="BJI31" s="12"/>
      <c r="BJJ31" s="12"/>
      <c r="BJK31" s="12"/>
      <c r="BJL31" s="12"/>
      <c r="BJM31" s="12"/>
      <c r="BJN31" s="12"/>
      <c r="BJO31" s="12"/>
      <c r="BJP31" s="12"/>
      <c r="BJQ31" s="12"/>
      <c r="BJR31" s="12"/>
      <c r="BJS31" s="12"/>
      <c r="BJT31" s="12"/>
      <c r="BJU31" s="12"/>
      <c r="BJV31" s="12"/>
      <c r="BJW31" s="12"/>
      <c r="BJX31" s="12"/>
      <c r="BJY31" s="12"/>
      <c r="BJZ31" s="12"/>
      <c r="BKA31" s="12"/>
      <c r="BKB31" s="12"/>
      <c r="BKC31" s="12"/>
      <c r="BKD31" s="12"/>
      <c r="BKE31" s="12"/>
      <c r="BKF31" s="12"/>
      <c r="BKG31" s="12"/>
      <c r="BKH31" s="12"/>
      <c r="BKI31" s="12"/>
      <c r="BKJ31" s="12"/>
      <c r="BKK31" s="12"/>
      <c r="BKL31" s="12"/>
      <c r="BKM31" s="12"/>
      <c r="BKN31" s="12"/>
      <c r="BKO31" s="12"/>
      <c r="BKP31" s="12"/>
      <c r="BKQ31" s="12"/>
      <c r="BKR31" s="12"/>
      <c r="BKS31" s="12"/>
      <c r="BKT31" s="12"/>
      <c r="BKU31" s="12"/>
      <c r="BKV31" s="12"/>
      <c r="BKW31" s="12"/>
      <c r="BKX31" s="12"/>
      <c r="BKY31" s="12"/>
    </row>
    <row r="32" spans="1:1663" s="3" customFormat="1">
      <c r="A32" s="144"/>
      <c r="B32" s="2" t="s">
        <v>56</v>
      </c>
      <c r="C32" s="2" t="s">
        <v>42</v>
      </c>
      <c r="D32" s="2" t="s">
        <v>42</v>
      </c>
      <c r="E32" s="2" t="s">
        <v>42</v>
      </c>
      <c r="F32" s="2" t="s">
        <v>42</v>
      </c>
      <c r="G32" s="2" t="s">
        <v>42</v>
      </c>
      <c r="H32" s="2" t="s">
        <v>42</v>
      </c>
      <c r="I32" s="2" t="s">
        <v>42</v>
      </c>
      <c r="J32" s="2" t="s">
        <v>42</v>
      </c>
      <c r="K32" s="2" t="s">
        <v>42</v>
      </c>
      <c r="L32" s="2" t="s">
        <v>42</v>
      </c>
      <c r="M32" s="2" t="s">
        <v>42</v>
      </c>
      <c r="N32" s="2" t="s">
        <v>42</v>
      </c>
      <c r="O32" s="2" t="s">
        <v>42</v>
      </c>
      <c r="P32" s="2" t="s">
        <v>42</v>
      </c>
      <c r="Q32" s="6">
        <v>2</v>
      </c>
      <c r="R32" s="2" t="s">
        <v>42</v>
      </c>
      <c r="S32" s="2" t="s">
        <v>42</v>
      </c>
      <c r="T32" s="2" t="s">
        <v>42</v>
      </c>
      <c r="U32" s="2" t="s">
        <v>42</v>
      </c>
      <c r="V32" s="2" t="s">
        <v>42</v>
      </c>
      <c r="W32" s="6">
        <v>1</v>
      </c>
      <c r="X32" s="2" t="s">
        <v>42</v>
      </c>
      <c r="Y32" s="6">
        <v>1</v>
      </c>
      <c r="Z32" s="6">
        <v>1</v>
      </c>
      <c r="AA32" s="2" t="s">
        <v>42</v>
      </c>
      <c r="AB32" s="2" t="s">
        <v>42</v>
      </c>
      <c r="AC32" s="2" t="s">
        <v>42</v>
      </c>
      <c r="AD32" s="2" t="s">
        <v>42</v>
      </c>
      <c r="AE32" s="2" t="s">
        <v>42</v>
      </c>
      <c r="AF32" s="2" t="s">
        <v>42</v>
      </c>
      <c r="AG32" s="2" t="s">
        <v>42</v>
      </c>
      <c r="AH32" s="2" t="s">
        <v>42</v>
      </c>
      <c r="AI32" s="2" t="s">
        <v>42</v>
      </c>
      <c r="AJ32" s="2" t="s">
        <v>42</v>
      </c>
      <c r="AK32" s="2" t="s">
        <v>42</v>
      </c>
      <c r="AL32" s="9" t="s">
        <v>42</v>
      </c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  <c r="BT32" s="12"/>
      <c r="BU32" s="12"/>
      <c r="BV32" s="12"/>
      <c r="BW32" s="12"/>
      <c r="BX32" s="12"/>
      <c r="BY32" s="12"/>
      <c r="BZ32" s="12"/>
      <c r="CA32" s="12"/>
      <c r="CB32" s="12"/>
      <c r="CC32" s="12"/>
      <c r="CD32" s="12"/>
      <c r="CE32" s="12"/>
      <c r="CF32" s="12"/>
      <c r="CG32" s="12"/>
      <c r="CH32" s="12"/>
      <c r="CI32" s="12"/>
      <c r="CJ32" s="12"/>
      <c r="CK32" s="12"/>
      <c r="CL32" s="12"/>
      <c r="CM32" s="12"/>
      <c r="CN32" s="12"/>
      <c r="CO32" s="12"/>
      <c r="CP32" s="12"/>
      <c r="CQ32" s="12"/>
      <c r="CR32" s="12"/>
      <c r="CS32" s="12"/>
      <c r="CT32" s="12"/>
      <c r="CU32" s="12"/>
      <c r="CV32" s="12"/>
      <c r="CW32" s="12"/>
      <c r="CX32" s="12"/>
      <c r="CY32" s="12"/>
      <c r="CZ32" s="12"/>
      <c r="DA32" s="12"/>
      <c r="DB32" s="12"/>
      <c r="DC32" s="12"/>
      <c r="DD32" s="12"/>
      <c r="DE32" s="12"/>
      <c r="DF32" s="12"/>
      <c r="DG32" s="12"/>
      <c r="DH32" s="12"/>
      <c r="DI32" s="12"/>
      <c r="DJ32" s="12"/>
      <c r="DK32" s="12"/>
      <c r="DL32" s="12"/>
      <c r="DM32" s="12"/>
      <c r="DN32" s="12"/>
      <c r="DO32" s="12"/>
      <c r="DP32" s="12"/>
      <c r="DQ32" s="12"/>
      <c r="DR32" s="12"/>
      <c r="DS32" s="12"/>
      <c r="DT32" s="12"/>
      <c r="DU32" s="12"/>
      <c r="DV32" s="12"/>
      <c r="DW32" s="12"/>
      <c r="DX32" s="12"/>
      <c r="DY32" s="12"/>
      <c r="DZ32" s="12"/>
      <c r="EA32" s="12"/>
      <c r="EB32" s="12"/>
      <c r="EC32" s="12"/>
      <c r="ED32" s="12"/>
      <c r="EE32" s="12"/>
      <c r="EF32" s="12"/>
      <c r="EG32" s="12"/>
      <c r="EH32" s="12"/>
      <c r="EI32" s="12"/>
      <c r="EJ32" s="12"/>
      <c r="EK32" s="12"/>
      <c r="EL32" s="12"/>
      <c r="EM32" s="12"/>
      <c r="EN32" s="12"/>
      <c r="EO32" s="12"/>
      <c r="EP32" s="12"/>
      <c r="EQ32" s="12"/>
      <c r="ER32" s="12"/>
      <c r="ES32" s="12"/>
      <c r="ET32" s="12"/>
      <c r="EU32" s="12"/>
      <c r="EV32" s="12"/>
      <c r="EW32" s="12"/>
      <c r="EX32" s="12"/>
      <c r="EY32" s="12"/>
      <c r="EZ32" s="12"/>
      <c r="FA32" s="12"/>
      <c r="FB32" s="12"/>
      <c r="FC32" s="12"/>
      <c r="FD32" s="12"/>
      <c r="FE32" s="12"/>
      <c r="FF32" s="12"/>
      <c r="FG32" s="12"/>
      <c r="FH32" s="12"/>
      <c r="FI32" s="12"/>
      <c r="FJ32" s="12"/>
      <c r="FK32" s="12"/>
      <c r="FL32" s="12"/>
      <c r="FM32" s="12"/>
      <c r="FN32" s="12"/>
      <c r="FO32" s="12"/>
      <c r="FP32" s="12"/>
      <c r="FQ32" s="12"/>
      <c r="FR32" s="12"/>
      <c r="FS32" s="12"/>
      <c r="FT32" s="12"/>
      <c r="FU32" s="12"/>
      <c r="FV32" s="12"/>
      <c r="FW32" s="12"/>
      <c r="FX32" s="12"/>
      <c r="FY32" s="12"/>
      <c r="FZ32" s="12"/>
      <c r="GA32" s="12"/>
      <c r="GB32" s="12"/>
      <c r="GC32" s="12"/>
      <c r="GD32" s="12"/>
      <c r="GE32" s="12"/>
      <c r="GF32" s="12"/>
      <c r="GG32" s="12"/>
      <c r="GH32" s="12"/>
      <c r="GI32" s="12"/>
      <c r="GJ32" s="12"/>
      <c r="GK32" s="12"/>
      <c r="GL32" s="12"/>
      <c r="GM32" s="12"/>
      <c r="GN32" s="12"/>
      <c r="GO32" s="12"/>
      <c r="GP32" s="12"/>
      <c r="GQ32" s="12"/>
      <c r="GR32" s="12"/>
      <c r="GS32" s="12"/>
      <c r="GT32" s="12"/>
      <c r="GU32" s="12"/>
      <c r="GV32" s="12"/>
      <c r="GW32" s="12"/>
      <c r="GX32" s="12"/>
      <c r="GY32" s="12"/>
      <c r="GZ32" s="12"/>
      <c r="HA32" s="12"/>
      <c r="HB32" s="12"/>
      <c r="HC32" s="12"/>
      <c r="HD32" s="12"/>
      <c r="HE32" s="12"/>
      <c r="HF32" s="12"/>
      <c r="HG32" s="12"/>
      <c r="HH32" s="12"/>
      <c r="HI32" s="12"/>
      <c r="HJ32" s="12"/>
      <c r="HK32" s="12"/>
      <c r="HL32" s="12"/>
      <c r="HM32" s="12"/>
      <c r="HN32" s="12"/>
      <c r="HO32" s="12"/>
      <c r="HP32" s="12"/>
      <c r="HQ32" s="12"/>
      <c r="HR32" s="12"/>
      <c r="HS32" s="12"/>
      <c r="HT32" s="12"/>
      <c r="HU32" s="12"/>
      <c r="HV32" s="12"/>
      <c r="HW32" s="12"/>
      <c r="HX32" s="12"/>
      <c r="HY32" s="12"/>
      <c r="HZ32" s="12"/>
      <c r="IA32" s="12"/>
      <c r="IB32" s="12"/>
      <c r="IC32" s="12"/>
      <c r="ID32" s="12"/>
      <c r="IE32" s="12"/>
      <c r="IF32" s="12"/>
      <c r="IG32" s="12"/>
      <c r="IH32" s="12"/>
      <c r="II32" s="12"/>
      <c r="IJ32" s="12"/>
      <c r="IK32" s="12"/>
      <c r="IL32" s="12"/>
      <c r="IM32" s="12"/>
      <c r="IN32" s="12"/>
      <c r="IO32" s="12"/>
      <c r="IP32" s="12"/>
      <c r="IQ32" s="12"/>
      <c r="IR32" s="12"/>
      <c r="IS32" s="12"/>
      <c r="IT32" s="12"/>
      <c r="IU32" s="12"/>
      <c r="IV32" s="12"/>
      <c r="IW32" s="12"/>
      <c r="IX32" s="12"/>
      <c r="IY32" s="12"/>
      <c r="IZ32" s="12"/>
      <c r="JA32" s="12"/>
      <c r="JB32" s="12"/>
      <c r="JC32" s="12"/>
      <c r="JD32" s="12"/>
      <c r="JE32" s="12"/>
      <c r="JF32" s="12"/>
      <c r="JG32" s="12"/>
      <c r="JH32" s="12"/>
      <c r="JI32" s="12"/>
      <c r="JJ32" s="12"/>
      <c r="JK32" s="12"/>
      <c r="JL32" s="12"/>
      <c r="JM32" s="12"/>
      <c r="JN32" s="12"/>
      <c r="JO32" s="12"/>
      <c r="JP32" s="12"/>
      <c r="JQ32" s="12"/>
      <c r="JR32" s="12"/>
      <c r="JS32" s="12"/>
      <c r="JT32" s="12"/>
      <c r="JU32" s="12"/>
      <c r="JV32" s="12"/>
      <c r="JW32" s="12"/>
      <c r="JX32" s="12"/>
      <c r="JY32" s="12"/>
      <c r="JZ32" s="12"/>
      <c r="KA32" s="12"/>
      <c r="KB32" s="12"/>
      <c r="KC32" s="12"/>
      <c r="KD32" s="12"/>
      <c r="KE32" s="12"/>
      <c r="KF32" s="12"/>
      <c r="KG32" s="12"/>
      <c r="KH32" s="12"/>
      <c r="KI32" s="12"/>
      <c r="KJ32" s="12"/>
      <c r="KK32" s="12"/>
      <c r="KL32" s="12"/>
      <c r="KM32" s="12"/>
      <c r="KN32" s="12"/>
      <c r="KO32" s="12"/>
      <c r="KP32" s="12"/>
      <c r="KQ32" s="12"/>
      <c r="KR32" s="12"/>
      <c r="KS32" s="12"/>
      <c r="KT32" s="12"/>
      <c r="KU32" s="12"/>
      <c r="KV32" s="12"/>
      <c r="KW32" s="12"/>
      <c r="KX32" s="12"/>
      <c r="KY32" s="12"/>
      <c r="KZ32" s="12"/>
      <c r="LA32" s="12"/>
      <c r="LB32" s="12"/>
      <c r="LC32" s="12"/>
      <c r="LD32" s="12"/>
      <c r="LE32" s="12"/>
      <c r="LF32" s="12"/>
      <c r="LG32" s="12"/>
      <c r="LH32" s="12"/>
      <c r="LI32" s="12"/>
      <c r="LJ32" s="12"/>
      <c r="LK32" s="12"/>
      <c r="LL32" s="12"/>
      <c r="LM32" s="12"/>
      <c r="LN32" s="12"/>
      <c r="LO32" s="12"/>
      <c r="LP32" s="12"/>
      <c r="LQ32" s="12"/>
      <c r="LR32" s="12"/>
      <c r="LS32" s="12"/>
      <c r="LT32" s="12"/>
      <c r="LU32" s="12"/>
      <c r="LV32" s="12"/>
      <c r="LW32" s="12"/>
      <c r="LX32" s="12"/>
      <c r="LY32" s="12"/>
      <c r="LZ32" s="12"/>
      <c r="MA32" s="12"/>
      <c r="MB32" s="12"/>
      <c r="MC32" s="12"/>
      <c r="MD32" s="12"/>
      <c r="ME32" s="12"/>
      <c r="MF32" s="12"/>
      <c r="MG32" s="12"/>
      <c r="MH32" s="12"/>
      <c r="MI32" s="12"/>
      <c r="MJ32" s="12"/>
      <c r="MK32" s="12"/>
      <c r="ML32" s="12"/>
      <c r="MM32" s="12"/>
      <c r="MN32" s="12"/>
      <c r="MO32" s="12"/>
      <c r="MP32" s="12"/>
      <c r="MQ32" s="12"/>
      <c r="MR32" s="12"/>
      <c r="MS32" s="12"/>
      <c r="MT32" s="12"/>
      <c r="MU32" s="12"/>
      <c r="MV32" s="12"/>
      <c r="MW32" s="12"/>
      <c r="MX32" s="12"/>
      <c r="MY32" s="12"/>
      <c r="MZ32" s="12"/>
      <c r="NA32" s="12"/>
      <c r="NB32" s="12"/>
      <c r="NC32" s="12"/>
      <c r="ND32" s="12"/>
      <c r="NE32" s="12"/>
      <c r="NF32" s="12"/>
      <c r="NG32" s="12"/>
      <c r="NH32" s="12"/>
      <c r="NI32" s="12"/>
      <c r="NJ32" s="12"/>
      <c r="NK32" s="12"/>
      <c r="NL32" s="12"/>
      <c r="NM32" s="12"/>
      <c r="NN32" s="12"/>
      <c r="NO32" s="12"/>
      <c r="NP32" s="12"/>
      <c r="NQ32" s="12"/>
      <c r="NR32" s="12"/>
      <c r="NS32" s="12"/>
      <c r="NT32" s="12"/>
      <c r="NU32" s="12"/>
      <c r="NV32" s="12"/>
      <c r="NW32" s="12"/>
      <c r="NX32" s="12"/>
      <c r="NY32" s="12"/>
      <c r="NZ32" s="12"/>
      <c r="OA32" s="12"/>
      <c r="OB32" s="12"/>
      <c r="OC32" s="12"/>
      <c r="OD32" s="12"/>
      <c r="OE32" s="12"/>
      <c r="OF32" s="12"/>
      <c r="OG32" s="12"/>
      <c r="OH32" s="12"/>
      <c r="OI32" s="12"/>
      <c r="OJ32" s="12"/>
      <c r="OK32" s="12"/>
      <c r="OL32" s="12"/>
      <c r="OM32" s="12"/>
      <c r="ON32" s="12"/>
      <c r="OO32" s="12"/>
      <c r="OP32" s="12"/>
      <c r="OQ32" s="12"/>
      <c r="OR32" s="12"/>
      <c r="OS32" s="12"/>
      <c r="OT32" s="12"/>
      <c r="OU32" s="12"/>
      <c r="OV32" s="12"/>
      <c r="OW32" s="12"/>
      <c r="OX32" s="12"/>
      <c r="OY32" s="12"/>
      <c r="OZ32" s="12"/>
      <c r="PA32" s="12"/>
      <c r="PB32" s="12"/>
      <c r="PC32" s="12"/>
      <c r="PD32" s="12"/>
      <c r="PE32" s="12"/>
      <c r="PF32" s="12"/>
      <c r="PG32" s="12"/>
      <c r="PH32" s="12"/>
      <c r="PI32" s="12"/>
      <c r="PJ32" s="12"/>
      <c r="PK32" s="12"/>
      <c r="PL32" s="12"/>
      <c r="PM32" s="12"/>
      <c r="PN32" s="12"/>
      <c r="PO32" s="12"/>
      <c r="PP32" s="12"/>
      <c r="PQ32" s="12"/>
      <c r="PR32" s="12"/>
      <c r="PS32" s="12"/>
      <c r="PT32" s="12"/>
      <c r="PU32" s="12"/>
      <c r="PV32" s="12"/>
      <c r="PW32" s="12"/>
      <c r="PX32" s="12"/>
      <c r="PY32" s="12"/>
      <c r="PZ32" s="12"/>
      <c r="QA32" s="12"/>
      <c r="QB32" s="12"/>
      <c r="QC32" s="12"/>
      <c r="QD32" s="12"/>
      <c r="QE32" s="12"/>
      <c r="QF32" s="12"/>
      <c r="QG32" s="12"/>
      <c r="QH32" s="12"/>
      <c r="QI32" s="12"/>
      <c r="QJ32" s="12"/>
      <c r="QK32" s="12"/>
      <c r="QL32" s="12"/>
      <c r="QM32" s="12"/>
      <c r="QN32" s="12"/>
      <c r="QO32" s="12"/>
      <c r="QP32" s="12"/>
      <c r="QQ32" s="12"/>
      <c r="QR32" s="12"/>
      <c r="QS32" s="12"/>
      <c r="QT32" s="12"/>
      <c r="QU32" s="12"/>
      <c r="QV32" s="12"/>
      <c r="QW32" s="12"/>
      <c r="QX32" s="12"/>
      <c r="QY32" s="12"/>
      <c r="QZ32" s="12"/>
      <c r="RA32" s="12"/>
      <c r="RB32" s="12"/>
      <c r="RC32" s="12"/>
      <c r="RD32" s="12"/>
      <c r="RE32" s="12"/>
      <c r="RF32" s="12"/>
      <c r="RG32" s="12"/>
      <c r="RH32" s="12"/>
      <c r="RI32" s="12"/>
      <c r="RJ32" s="12"/>
      <c r="RK32" s="12"/>
      <c r="RL32" s="12"/>
      <c r="RM32" s="12"/>
      <c r="RN32" s="12"/>
      <c r="RO32" s="12"/>
      <c r="RP32" s="12"/>
      <c r="RQ32" s="12"/>
      <c r="RR32" s="12"/>
      <c r="RS32" s="12"/>
      <c r="RT32" s="12"/>
      <c r="RU32" s="12"/>
      <c r="RV32" s="12"/>
      <c r="RW32" s="12"/>
      <c r="RX32" s="12"/>
      <c r="RY32" s="12"/>
      <c r="RZ32" s="12"/>
      <c r="SA32" s="12"/>
      <c r="SB32" s="12"/>
      <c r="SC32" s="12"/>
      <c r="SD32" s="12"/>
      <c r="SE32" s="12"/>
      <c r="SF32" s="12"/>
      <c r="SG32" s="12"/>
      <c r="SH32" s="12"/>
      <c r="SI32" s="12"/>
      <c r="SJ32" s="12"/>
      <c r="SK32" s="12"/>
      <c r="SL32" s="12"/>
      <c r="SM32" s="12"/>
      <c r="SN32" s="12"/>
      <c r="SO32" s="12"/>
      <c r="SP32" s="12"/>
      <c r="SQ32" s="12"/>
      <c r="SR32" s="12"/>
      <c r="SS32" s="12"/>
      <c r="ST32" s="12"/>
      <c r="SU32" s="12"/>
      <c r="SV32" s="12"/>
      <c r="SW32" s="12"/>
      <c r="SX32" s="12"/>
      <c r="SY32" s="12"/>
      <c r="SZ32" s="12"/>
      <c r="TA32" s="12"/>
      <c r="TB32" s="12"/>
      <c r="TC32" s="12"/>
      <c r="TD32" s="12"/>
      <c r="TE32" s="12"/>
      <c r="TF32" s="12"/>
      <c r="TG32" s="12"/>
      <c r="TH32" s="12"/>
      <c r="TI32" s="12"/>
      <c r="TJ32" s="12"/>
      <c r="TK32" s="12"/>
      <c r="TL32" s="12"/>
      <c r="TM32" s="12"/>
      <c r="TN32" s="12"/>
      <c r="TO32" s="12"/>
      <c r="TP32" s="12"/>
      <c r="TQ32" s="12"/>
      <c r="TR32" s="12"/>
      <c r="TS32" s="12"/>
      <c r="TT32" s="12"/>
      <c r="TU32" s="12"/>
      <c r="TV32" s="12"/>
      <c r="TW32" s="12"/>
      <c r="TX32" s="12"/>
      <c r="TY32" s="12"/>
      <c r="TZ32" s="12"/>
      <c r="UA32" s="12"/>
      <c r="UB32" s="12"/>
      <c r="UC32" s="12"/>
      <c r="UD32" s="12"/>
      <c r="UE32" s="12"/>
      <c r="UF32" s="12"/>
      <c r="UG32" s="12"/>
      <c r="UH32" s="12"/>
      <c r="UI32" s="12"/>
      <c r="UJ32" s="12"/>
      <c r="UK32" s="12"/>
      <c r="UL32" s="12"/>
      <c r="UM32" s="12"/>
      <c r="UN32" s="12"/>
      <c r="UO32" s="12"/>
      <c r="UP32" s="12"/>
      <c r="UQ32" s="12"/>
      <c r="UR32" s="12"/>
      <c r="US32" s="12"/>
      <c r="UT32" s="12"/>
      <c r="UU32" s="12"/>
      <c r="UV32" s="12"/>
      <c r="UW32" s="12"/>
      <c r="UX32" s="12"/>
      <c r="UY32" s="12"/>
      <c r="UZ32" s="12"/>
      <c r="VA32" s="12"/>
      <c r="VB32" s="12"/>
      <c r="VC32" s="12"/>
      <c r="VD32" s="12"/>
      <c r="VE32" s="12"/>
      <c r="VF32" s="12"/>
      <c r="VG32" s="12"/>
      <c r="VH32" s="12"/>
      <c r="VI32" s="12"/>
      <c r="VJ32" s="12"/>
      <c r="VK32" s="12"/>
      <c r="VL32" s="12"/>
      <c r="VM32" s="12"/>
      <c r="VN32" s="12"/>
      <c r="VO32" s="12"/>
      <c r="VP32" s="12"/>
      <c r="VQ32" s="12"/>
      <c r="VR32" s="12"/>
      <c r="VS32" s="12"/>
      <c r="VT32" s="12"/>
      <c r="VU32" s="12"/>
      <c r="VV32" s="12"/>
      <c r="VW32" s="12"/>
      <c r="VX32" s="12"/>
      <c r="VY32" s="12"/>
      <c r="VZ32" s="12"/>
      <c r="WA32" s="12"/>
      <c r="WB32" s="12"/>
      <c r="WC32" s="12"/>
      <c r="WD32" s="12"/>
      <c r="WE32" s="12"/>
      <c r="WF32" s="12"/>
      <c r="WG32" s="12"/>
      <c r="WH32" s="12"/>
      <c r="WI32" s="12"/>
      <c r="WJ32" s="12"/>
      <c r="WK32" s="12"/>
      <c r="WL32" s="12"/>
      <c r="WM32" s="12"/>
      <c r="WN32" s="12"/>
      <c r="WO32" s="12"/>
      <c r="WP32" s="12"/>
      <c r="WQ32" s="12"/>
      <c r="WR32" s="12"/>
      <c r="WS32" s="12"/>
      <c r="WT32" s="12"/>
      <c r="WU32" s="12"/>
      <c r="WV32" s="12"/>
      <c r="WW32" s="12"/>
      <c r="WX32" s="12"/>
      <c r="WY32" s="12"/>
      <c r="WZ32" s="12"/>
      <c r="XA32" s="12"/>
      <c r="XB32" s="12"/>
      <c r="XC32" s="12"/>
      <c r="XD32" s="12"/>
      <c r="XE32" s="12"/>
      <c r="XF32" s="12"/>
      <c r="XG32" s="12"/>
      <c r="XH32" s="12"/>
      <c r="XI32" s="12"/>
      <c r="XJ32" s="12"/>
      <c r="XK32" s="12"/>
      <c r="XL32" s="12"/>
      <c r="XM32" s="12"/>
      <c r="XN32" s="12"/>
      <c r="XO32" s="12"/>
      <c r="XP32" s="12"/>
      <c r="XQ32" s="12"/>
      <c r="XR32" s="12"/>
      <c r="XS32" s="12"/>
      <c r="XT32" s="12"/>
      <c r="XU32" s="12"/>
      <c r="XV32" s="12"/>
      <c r="XW32" s="12"/>
      <c r="XX32" s="12"/>
      <c r="XY32" s="12"/>
      <c r="XZ32" s="12"/>
      <c r="YA32" s="12"/>
      <c r="YB32" s="12"/>
      <c r="YC32" s="12"/>
      <c r="YD32" s="12"/>
      <c r="YE32" s="12"/>
      <c r="YF32" s="12"/>
      <c r="YG32" s="12"/>
      <c r="YH32" s="12"/>
      <c r="YI32" s="12"/>
      <c r="YJ32" s="12"/>
      <c r="YK32" s="12"/>
      <c r="YL32" s="12"/>
      <c r="YM32" s="12"/>
      <c r="YN32" s="12"/>
      <c r="YO32" s="12"/>
      <c r="YP32" s="12"/>
      <c r="YQ32" s="12"/>
      <c r="YR32" s="12"/>
      <c r="YS32" s="12"/>
      <c r="YT32" s="12"/>
      <c r="YU32" s="12"/>
      <c r="YV32" s="12"/>
      <c r="YW32" s="12"/>
      <c r="YX32" s="12"/>
      <c r="YY32" s="12"/>
      <c r="YZ32" s="12"/>
      <c r="ZA32" s="12"/>
      <c r="ZB32" s="12"/>
      <c r="ZC32" s="12"/>
      <c r="ZD32" s="12"/>
      <c r="ZE32" s="12"/>
      <c r="ZF32" s="12"/>
      <c r="ZG32" s="12"/>
      <c r="ZH32" s="12"/>
      <c r="ZI32" s="12"/>
      <c r="ZJ32" s="12"/>
      <c r="ZK32" s="12"/>
      <c r="ZL32" s="12"/>
      <c r="ZM32" s="12"/>
      <c r="ZN32" s="12"/>
      <c r="ZO32" s="12"/>
      <c r="ZP32" s="12"/>
      <c r="ZQ32" s="12"/>
      <c r="ZR32" s="12"/>
      <c r="ZS32" s="12"/>
      <c r="ZT32" s="12"/>
      <c r="ZU32" s="12"/>
      <c r="ZV32" s="12"/>
      <c r="ZW32" s="12"/>
      <c r="ZX32" s="12"/>
      <c r="ZY32" s="12"/>
      <c r="ZZ32" s="12"/>
      <c r="AAA32" s="12"/>
      <c r="AAB32" s="12"/>
      <c r="AAC32" s="12"/>
      <c r="AAD32" s="12"/>
      <c r="AAE32" s="12"/>
      <c r="AAF32" s="12"/>
      <c r="AAG32" s="12"/>
      <c r="AAH32" s="12"/>
      <c r="AAI32" s="12"/>
      <c r="AAJ32" s="12"/>
      <c r="AAK32" s="12"/>
      <c r="AAL32" s="12"/>
      <c r="AAM32" s="12"/>
      <c r="AAN32" s="12"/>
      <c r="AAO32" s="12"/>
      <c r="AAP32" s="12"/>
      <c r="AAQ32" s="12"/>
      <c r="AAR32" s="12"/>
      <c r="AAS32" s="12"/>
      <c r="AAT32" s="12"/>
      <c r="AAU32" s="12"/>
      <c r="AAV32" s="12"/>
      <c r="AAW32" s="12"/>
      <c r="AAX32" s="12"/>
      <c r="AAY32" s="12"/>
      <c r="AAZ32" s="12"/>
      <c r="ABA32" s="12"/>
      <c r="ABB32" s="12"/>
      <c r="ABC32" s="12"/>
      <c r="ABD32" s="12"/>
      <c r="ABE32" s="12"/>
      <c r="ABF32" s="12"/>
      <c r="ABG32" s="12"/>
      <c r="ABH32" s="12"/>
      <c r="ABI32" s="12"/>
      <c r="ABJ32" s="12"/>
      <c r="ABK32" s="12"/>
      <c r="ABL32" s="12"/>
      <c r="ABM32" s="12"/>
      <c r="ABN32" s="12"/>
      <c r="ABO32" s="12"/>
      <c r="ABP32" s="12"/>
      <c r="ABQ32" s="12"/>
      <c r="ABR32" s="12"/>
      <c r="ABS32" s="12"/>
      <c r="ABT32" s="12"/>
      <c r="ABU32" s="12"/>
      <c r="ABV32" s="12"/>
      <c r="ABW32" s="12"/>
      <c r="ABX32" s="12"/>
      <c r="ABY32" s="12"/>
      <c r="ABZ32" s="12"/>
      <c r="ACA32" s="12"/>
      <c r="ACB32" s="12"/>
      <c r="ACC32" s="12"/>
      <c r="ACD32" s="12"/>
      <c r="ACE32" s="12"/>
      <c r="ACF32" s="12"/>
      <c r="ACG32" s="12"/>
      <c r="ACH32" s="12"/>
      <c r="ACI32" s="12"/>
      <c r="ACJ32" s="12"/>
      <c r="ACK32" s="12"/>
      <c r="ACL32" s="12"/>
      <c r="ACM32" s="12"/>
      <c r="ACN32" s="12"/>
      <c r="ACO32" s="12"/>
      <c r="ACP32" s="12"/>
      <c r="ACQ32" s="12"/>
      <c r="ACR32" s="12"/>
      <c r="ACS32" s="12"/>
      <c r="ACT32" s="12"/>
      <c r="ACU32" s="12"/>
      <c r="ACV32" s="12"/>
      <c r="ACW32" s="12"/>
      <c r="ACX32" s="12"/>
      <c r="ACY32" s="12"/>
      <c r="ACZ32" s="12"/>
      <c r="ADA32" s="12"/>
      <c r="ADB32" s="12"/>
      <c r="ADC32" s="12"/>
      <c r="ADD32" s="12"/>
      <c r="ADE32" s="12"/>
      <c r="ADF32" s="12"/>
      <c r="ADG32" s="12"/>
      <c r="ADH32" s="12"/>
      <c r="ADI32" s="12"/>
      <c r="ADJ32" s="12"/>
      <c r="ADK32" s="12"/>
      <c r="ADL32" s="12"/>
      <c r="ADM32" s="12"/>
      <c r="ADN32" s="12"/>
      <c r="ADO32" s="12"/>
      <c r="ADP32" s="12"/>
      <c r="ADQ32" s="12"/>
      <c r="ADR32" s="12"/>
      <c r="ADS32" s="12"/>
      <c r="ADT32" s="12"/>
      <c r="ADU32" s="12"/>
      <c r="ADV32" s="12"/>
      <c r="ADW32" s="12"/>
      <c r="ADX32" s="12"/>
      <c r="ADY32" s="12"/>
      <c r="ADZ32" s="12"/>
      <c r="AEA32" s="12"/>
      <c r="AEB32" s="12"/>
      <c r="AEC32" s="12"/>
      <c r="AED32" s="12"/>
      <c r="AEE32" s="12"/>
      <c r="AEF32" s="12"/>
      <c r="AEG32" s="12"/>
      <c r="AEH32" s="12"/>
      <c r="AEI32" s="12"/>
      <c r="AEJ32" s="12"/>
      <c r="AEK32" s="12"/>
      <c r="AEL32" s="12"/>
      <c r="AEM32" s="12"/>
      <c r="AEN32" s="12"/>
      <c r="AEO32" s="12"/>
      <c r="AEP32" s="12"/>
      <c r="AEQ32" s="12"/>
      <c r="AER32" s="12"/>
      <c r="AES32" s="12"/>
      <c r="AET32" s="12"/>
      <c r="AEU32" s="12"/>
      <c r="AEV32" s="12"/>
      <c r="AEW32" s="12"/>
      <c r="AEX32" s="12"/>
      <c r="AEY32" s="12"/>
      <c r="AEZ32" s="12"/>
      <c r="AFA32" s="12"/>
      <c r="AFB32" s="12"/>
      <c r="AFC32" s="12"/>
      <c r="AFD32" s="12"/>
      <c r="AFE32" s="12"/>
      <c r="AFF32" s="12"/>
      <c r="AFG32" s="12"/>
      <c r="AFH32" s="12"/>
      <c r="AFI32" s="12"/>
      <c r="AFJ32" s="12"/>
      <c r="AFK32" s="12"/>
      <c r="AFL32" s="12"/>
      <c r="AFM32" s="12"/>
      <c r="AFN32" s="12"/>
      <c r="AFO32" s="12"/>
      <c r="AFP32" s="12"/>
      <c r="AFQ32" s="12"/>
      <c r="AFR32" s="12"/>
      <c r="AFS32" s="12"/>
      <c r="AFT32" s="12"/>
      <c r="AFU32" s="12"/>
      <c r="AFV32" s="12"/>
      <c r="AFW32" s="12"/>
      <c r="AFX32" s="12"/>
      <c r="AFY32" s="12"/>
      <c r="AFZ32" s="12"/>
      <c r="AGA32" s="12"/>
      <c r="AGB32" s="12"/>
      <c r="AGC32" s="12"/>
      <c r="AGD32" s="12"/>
      <c r="AGE32" s="12"/>
      <c r="AGF32" s="12"/>
      <c r="AGG32" s="12"/>
      <c r="AGH32" s="12"/>
      <c r="AGI32" s="12"/>
      <c r="AGJ32" s="12"/>
      <c r="AGK32" s="12"/>
      <c r="AGL32" s="12"/>
      <c r="AGM32" s="12"/>
      <c r="AGN32" s="12"/>
      <c r="AGO32" s="12"/>
      <c r="AGP32" s="12"/>
      <c r="AGQ32" s="12"/>
      <c r="AGR32" s="12"/>
      <c r="AGS32" s="12"/>
      <c r="AGT32" s="12"/>
      <c r="AGU32" s="12"/>
      <c r="AGV32" s="12"/>
      <c r="AGW32" s="12"/>
      <c r="AGX32" s="12"/>
      <c r="AGY32" s="12"/>
      <c r="AGZ32" s="12"/>
      <c r="AHA32" s="12"/>
      <c r="AHB32" s="12"/>
      <c r="AHC32" s="12"/>
      <c r="AHD32" s="12"/>
      <c r="AHE32" s="12"/>
      <c r="AHF32" s="12"/>
      <c r="AHG32" s="12"/>
      <c r="AHH32" s="12"/>
      <c r="AHI32" s="12"/>
      <c r="AHJ32" s="12"/>
      <c r="AHK32" s="12"/>
      <c r="AHL32" s="12"/>
      <c r="AHM32" s="12"/>
      <c r="AHN32" s="12"/>
      <c r="AHO32" s="12"/>
      <c r="AHP32" s="12"/>
      <c r="AHQ32" s="12"/>
      <c r="AHR32" s="12"/>
      <c r="AHS32" s="12"/>
      <c r="AHT32" s="12"/>
      <c r="AHU32" s="12"/>
      <c r="AHV32" s="12"/>
      <c r="AHW32" s="12"/>
      <c r="AHX32" s="12"/>
      <c r="AHY32" s="12"/>
      <c r="AHZ32" s="12"/>
      <c r="AIA32" s="12"/>
      <c r="AIB32" s="12"/>
      <c r="AIC32" s="12"/>
      <c r="AID32" s="12"/>
      <c r="AIE32" s="12"/>
      <c r="AIF32" s="12"/>
      <c r="AIG32" s="12"/>
      <c r="AIH32" s="12"/>
      <c r="AII32" s="12"/>
      <c r="AIJ32" s="12"/>
      <c r="AIK32" s="12"/>
      <c r="AIL32" s="12"/>
      <c r="AIM32" s="12"/>
      <c r="AIN32" s="12"/>
      <c r="AIO32" s="12"/>
      <c r="AIP32" s="12"/>
      <c r="AIQ32" s="12"/>
      <c r="AIR32" s="12"/>
      <c r="AIS32" s="12"/>
      <c r="AIT32" s="12"/>
      <c r="AIU32" s="12"/>
      <c r="AIV32" s="12"/>
      <c r="AIW32" s="12"/>
      <c r="AIX32" s="12"/>
      <c r="AIY32" s="12"/>
      <c r="AIZ32" s="12"/>
      <c r="AJA32" s="12"/>
      <c r="AJB32" s="12"/>
      <c r="AJC32" s="12"/>
      <c r="AJD32" s="12"/>
      <c r="AJE32" s="12"/>
      <c r="AJF32" s="12"/>
      <c r="AJG32" s="12"/>
      <c r="AJH32" s="12"/>
      <c r="AJI32" s="12"/>
      <c r="AJJ32" s="12"/>
      <c r="AJK32" s="12"/>
      <c r="AJL32" s="12"/>
      <c r="AJM32" s="12"/>
      <c r="AJN32" s="12"/>
      <c r="AJO32" s="12"/>
      <c r="AJP32" s="12"/>
      <c r="AJQ32" s="12"/>
      <c r="AJR32" s="12"/>
      <c r="AJS32" s="12"/>
      <c r="AJT32" s="12"/>
      <c r="AJU32" s="12"/>
      <c r="AJV32" s="12"/>
      <c r="AJW32" s="12"/>
      <c r="AJX32" s="12"/>
      <c r="AJY32" s="12"/>
      <c r="AJZ32" s="12"/>
      <c r="AKA32" s="12"/>
      <c r="AKB32" s="12"/>
      <c r="AKC32" s="12"/>
      <c r="AKD32" s="12"/>
      <c r="AKE32" s="12"/>
      <c r="AKF32" s="12"/>
      <c r="AKG32" s="12"/>
      <c r="AKH32" s="12"/>
      <c r="AKI32" s="12"/>
      <c r="AKJ32" s="12"/>
      <c r="AKK32" s="12"/>
      <c r="AKL32" s="12"/>
      <c r="AKM32" s="12"/>
      <c r="AKN32" s="12"/>
      <c r="AKO32" s="12"/>
      <c r="AKP32" s="12"/>
      <c r="AKQ32" s="12"/>
      <c r="AKR32" s="12"/>
      <c r="AKS32" s="12"/>
      <c r="AKT32" s="12"/>
      <c r="AKU32" s="12"/>
      <c r="AKV32" s="12"/>
      <c r="AKW32" s="12"/>
      <c r="AKX32" s="12"/>
      <c r="AKY32" s="12"/>
      <c r="AKZ32" s="12"/>
      <c r="ALA32" s="12"/>
      <c r="ALB32" s="12"/>
      <c r="ALC32" s="12"/>
      <c r="ALD32" s="12"/>
      <c r="ALE32" s="12"/>
      <c r="ALF32" s="12"/>
      <c r="ALG32" s="12"/>
      <c r="ALH32" s="12"/>
      <c r="ALI32" s="12"/>
      <c r="ALJ32" s="12"/>
      <c r="ALK32" s="12"/>
      <c r="ALL32" s="12"/>
      <c r="ALM32" s="12"/>
      <c r="ALN32" s="12"/>
      <c r="ALO32" s="12"/>
      <c r="ALP32" s="12"/>
      <c r="ALQ32" s="12"/>
      <c r="ALR32" s="12"/>
      <c r="ALS32" s="12"/>
      <c r="ALT32" s="12"/>
      <c r="ALU32" s="12"/>
      <c r="ALV32" s="12"/>
      <c r="ALW32" s="12"/>
      <c r="ALX32" s="12"/>
      <c r="ALY32" s="12"/>
      <c r="ALZ32" s="12"/>
      <c r="AMA32" s="12"/>
      <c r="AMB32" s="12"/>
      <c r="AMC32" s="12"/>
      <c r="AMD32" s="12"/>
      <c r="AME32" s="12"/>
      <c r="AMF32" s="12"/>
      <c r="AMG32" s="12"/>
      <c r="AMH32" s="12"/>
      <c r="AMI32" s="12"/>
      <c r="AMJ32" s="12"/>
      <c r="AMK32" s="12"/>
      <c r="AML32" s="12"/>
      <c r="AMM32" s="12"/>
      <c r="AMN32" s="12"/>
      <c r="AMO32" s="12"/>
      <c r="AMP32" s="12"/>
      <c r="AMQ32" s="12"/>
      <c r="AMR32" s="12"/>
      <c r="AMS32" s="12"/>
      <c r="AMT32" s="12"/>
      <c r="AMU32" s="12"/>
      <c r="AMV32" s="12"/>
      <c r="AMW32" s="12"/>
      <c r="AMX32" s="12"/>
      <c r="AMY32" s="12"/>
      <c r="AMZ32" s="12"/>
      <c r="ANA32" s="12"/>
      <c r="ANB32" s="12"/>
      <c r="ANC32" s="12"/>
      <c r="AND32" s="12"/>
      <c r="ANE32" s="12"/>
      <c r="ANF32" s="12"/>
      <c r="ANG32" s="12"/>
      <c r="ANH32" s="12"/>
      <c r="ANI32" s="12"/>
      <c r="ANJ32" s="12"/>
      <c r="ANK32" s="12"/>
      <c r="ANL32" s="12"/>
      <c r="ANM32" s="12"/>
      <c r="ANN32" s="12"/>
      <c r="ANO32" s="12"/>
      <c r="ANP32" s="12"/>
      <c r="ANQ32" s="12"/>
      <c r="ANR32" s="12"/>
      <c r="ANS32" s="12"/>
      <c r="ANT32" s="12"/>
      <c r="ANU32" s="12"/>
      <c r="ANV32" s="12"/>
      <c r="ANW32" s="12"/>
      <c r="ANX32" s="12"/>
      <c r="ANY32" s="12"/>
      <c r="ANZ32" s="12"/>
      <c r="AOA32" s="12"/>
      <c r="AOB32" s="12"/>
      <c r="AOC32" s="12"/>
      <c r="AOD32" s="12"/>
      <c r="AOE32" s="12"/>
      <c r="AOF32" s="12"/>
      <c r="AOG32" s="12"/>
      <c r="AOH32" s="12"/>
      <c r="AOI32" s="12"/>
      <c r="AOJ32" s="12"/>
      <c r="AOK32" s="12"/>
      <c r="AOL32" s="12"/>
      <c r="AOM32" s="12"/>
      <c r="AON32" s="12"/>
      <c r="AOO32" s="12"/>
      <c r="AOP32" s="12"/>
      <c r="AOQ32" s="12"/>
      <c r="AOR32" s="12"/>
      <c r="AOS32" s="12"/>
      <c r="AOT32" s="12"/>
      <c r="AOU32" s="12"/>
      <c r="AOV32" s="12"/>
      <c r="AOW32" s="12"/>
      <c r="AOX32" s="12"/>
      <c r="AOY32" s="12"/>
      <c r="AOZ32" s="12"/>
      <c r="APA32" s="12"/>
      <c r="APB32" s="12"/>
      <c r="APC32" s="12"/>
      <c r="APD32" s="12"/>
      <c r="APE32" s="12"/>
      <c r="APF32" s="12"/>
      <c r="APG32" s="12"/>
      <c r="APH32" s="12"/>
      <c r="API32" s="12"/>
      <c r="APJ32" s="12"/>
      <c r="APK32" s="12"/>
      <c r="APL32" s="12"/>
      <c r="APM32" s="12"/>
      <c r="APN32" s="12"/>
      <c r="APO32" s="12"/>
      <c r="APP32" s="12"/>
      <c r="APQ32" s="12"/>
      <c r="APR32" s="12"/>
      <c r="APS32" s="12"/>
      <c r="APT32" s="12"/>
      <c r="APU32" s="12"/>
      <c r="APV32" s="12"/>
      <c r="APW32" s="12"/>
      <c r="APX32" s="12"/>
      <c r="APY32" s="12"/>
      <c r="APZ32" s="12"/>
      <c r="AQA32" s="12"/>
      <c r="AQB32" s="12"/>
      <c r="AQC32" s="12"/>
      <c r="AQD32" s="12"/>
      <c r="AQE32" s="12"/>
      <c r="AQF32" s="12"/>
      <c r="AQG32" s="12"/>
      <c r="AQH32" s="12"/>
      <c r="AQI32" s="12"/>
      <c r="AQJ32" s="12"/>
      <c r="AQK32" s="12"/>
      <c r="AQL32" s="12"/>
      <c r="AQM32" s="12"/>
      <c r="AQN32" s="12"/>
      <c r="AQO32" s="12"/>
      <c r="AQP32" s="12"/>
      <c r="AQQ32" s="12"/>
      <c r="AQR32" s="12"/>
      <c r="AQS32" s="12"/>
      <c r="AQT32" s="12"/>
      <c r="AQU32" s="12"/>
      <c r="AQV32" s="12"/>
      <c r="AQW32" s="12"/>
      <c r="AQX32" s="12"/>
      <c r="AQY32" s="12"/>
      <c r="AQZ32" s="12"/>
      <c r="ARA32" s="12"/>
      <c r="ARB32" s="12"/>
      <c r="ARC32" s="12"/>
      <c r="ARD32" s="12"/>
      <c r="ARE32" s="12"/>
      <c r="ARF32" s="12"/>
      <c r="ARG32" s="12"/>
      <c r="ARH32" s="12"/>
      <c r="ARI32" s="12"/>
      <c r="ARJ32" s="12"/>
      <c r="ARK32" s="12"/>
      <c r="ARL32" s="12"/>
      <c r="ARM32" s="12"/>
      <c r="ARN32" s="12"/>
      <c r="ARO32" s="12"/>
      <c r="ARP32" s="12"/>
      <c r="ARQ32" s="12"/>
      <c r="ARR32" s="12"/>
      <c r="ARS32" s="12"/>
      <c r="ART32" s="12"/>
      <c r="ARU32" s="12"/>
      <c r="ARV32" s="12"/>
      <c r="ARW32" s="12"/>
      <c r="ARX32" s="12"/>
      <c r="ARY32" s="12"/>
      <c r="ARZ32" s="12"/>
      <c r="ASA32" s="12"/>
      <c r="ASB32" s="12"/>
      <c r="ASC32" s="12"/>
      <c r="ASD32" s="12"/>
      <c r="ASE32" s="12"/>
      <c r="ASF32" s="12"/>
      <c r="ASG32" s="12"/>
      <c r="ASH32" s="12"/>
      <c r="ASI32" s="12"/>
      <c r="ASJ32" s="12"/>
      <c r="ASK32" s="12"/>
      <c r="ASL32" s="12"/>
      <c r="ASM32" s="12"/>
      <c r="ASN32" s="12"/>
      <c r="ASO32" s="12"/>
      <c r="ASP32" s="12"/>
      <c r="ASQ32" s="12"/>
      <c r="ASR32" s="12"/>
      <c r="ASS32" s="12"/>
      <c r="AST32" s="12"/>
      <c r="ASU32" s="12"/>
      <c r="ASV32" s="12"/>
      <c r="ASW32" s="12"/>
      <c r="ASX32" s="12"/>
      <c r="ASY32" s="12"/>
      <c r="ASZ32" s="12"/>
      <c r="ATA32" s="12"/>
      <c r="ATB32" s="12"/>
      <c r="ATC32" s="12"/>
      <c r="ATD32" s="12"/>
      <c r="ATE32" s="12"/>
      <c r="ATF32" s="12"/>
      <c r="ATG32" s="12"/>
      <c r="ATH32" s="12"/>
      <c r="ATI32" s="12"/>
      <c r="ATJ32" s="12"/>
      <c r="ATK32" s="12"/>
      <c r="ATL32" s="12"/>
      <c r="ATM32" s="12"/>
      <c r="ATN32" s="12"/>
      <c r="ATO32" s="12"/>
      <c r="ATP32" s="12"/>
      <c r="ATQ32" s="12"/>
      <c r="ATR32" s="12"/>
      <c r="ATS32" s="12"/>
      <c r="ATT32" s="12"/>
      <c r="ATU32" s="12"/>
      <c r="ATV32" s="12"/>
      <c r="ATW32" s="12"/>
      <c r="ATX32" s="12"/>
      <c r="ATY32" s="12"/>
      <c r="ATZ32" s="12"/>
      <c r="AUA32" s="12"/>
      <c r="AUB32" s="12"/>
      <c r="AUC32" s="12"/>
      <c r="AUD32" s="12"/>
      <c r="AUE32" s="12"/>
      <c r="AUF32" s="12"/>
      <c r="AUG32" s="12"/>
      <c r="AUH32" s="12"/>
      <c r="AUI32" s="12"/>
      <c r="AUJ32" s="12"/>
      <c r="AUK32" s="12"/>
      <c r="AUL32" s="12"/>
      <c r="AUM32" s="12"/>
      <c r="AUN32" s="12"/>
      <c r="AUO32" s="12"/>
      <c r="AUP32" s="12"/>
      <c r="AUQ32" s="12"/>
      <c r="AUR32" s="12"/>
      <c r="AUS32" s="12"/>
      <c r="AUT32" s="12"/>
      <c r="AUU32" s="12"/>
      <c r="AUV32" s="12"/>
      <c r="AUW32" s="12"/>
      <c r="AUX32" s="12"/>
      <c r="AUY32" s="12"/>
      <c r="AUZ32" s="12"/>
      <c r="AVA32" s="12"/>
      <c r="AVB32" s="12"/>
      <c r="AVC32" s="12"/>
      <c r="AVD32" s="12"/>
      <c r="AVE32" s="12"/>
      <c r="AVF32" s="12"/>
      <c r="AVG32" s="12"/>
      <c r="AVH32" s="12"/>
      <c r="AVI32" s="12"/>
      <c r="AVJ32" s="12"/>
      <c r="AVK32" s="12"/>
      <c r="AVL32" s="12"/>
      <c r="AVM32" s="12"/>
      <c r="AVN32" s="12"/>
      <c r="AVO32" s="12"/>
      <c r="AVP32" s="12"/>
      <c r="AVQ32" s="12"/>
      <c r="AVR32" s="12"/>
      <c r="AVS32" s="12"/>
      <c r="AVT32" s="12"/>
      <c r="AVU32" s="12"/>
      <c r="AVV32" s="12"/>
      <c r="AVW32" s="12"/>
      <c r="AVX32" s="12"/>
      <c r="AVY32" s="12"/>
      <c r="AVZ32" s="12"/>
      <c r="AWA32" s="12"/>
      <c r="AWB32" s="12"/>
      <c r="AWC32" s="12"/>
      <c r="AWD32" s="12"/>
      <c r="AWE32" s="12"/>
      <c r="AWF32" s="12"/>
      <c r="AWG32" s="12"/>
      <c r="AWH32" s="12"/>
      <c r="AWI32" s="12"/>
      <c r="AWJ32" s="12"/>
      <c r="AWK32" s="12"/>
      <c r="AWL32" s="12"/>
      <c r="AWM32" s="12"/>
      <c r="AWN32" s="12"/>
      <c r="AWO32" s="12"/>
      <c r="AWP32" s="12"/>
      <c r="AWQ32" s="12"/>
      <c r="AWR32" s="12"/>
      <c r="AWS32" s="12"/>
      <c r="AWT32" s="12"/>
      <c r="AWU32" s="12"/>
      <c r="AWV32" s="12"/>
      <c r="AWW32" s="12"/>
      <c r="AWX32" s="12"/>
      <c r="AWY32" s="12"/>
      <c r="AWZ32" s="12"/>
      <c r="AXA32" s="12"/>
      <c r="AXB32" s="12"/>
      <c r="AXC32" s="12"/>
      <c r="AXD32" s="12"/>
      <c r="AXE32" s="12"/>
      <c r="AXF32" s="12"/>
      <c r="AXG32" s="12"/>
      <c r="AXH32" s="12"/>
      <c r="AXI32" s="12"/>
      <c r="AXJ32" s="12"/>
      <c r="AXK32" s="12"/>
      <c r="AXL32" s="12"/>
      <c r="AXM32" s="12"/>
      <c r="AXN32" s="12"/>
      <c r="AXO32" s="12"/>
      <c r="AXP32" s="12"/>
      <c r="AXQ32" s="12"/>
      <c r="AXR32" s="12"/>
      <c r="AXS32" s="12"/>
      <c r="AXT32" s="12"/>
      <c r="AXU32" s="12"/>
      <c r="AXV32" s="12"/>
      <c r="AXW32" s="12"/>
      <c r="AXX32" s="12"/>
      <c r="AXY32" s="12"/>
      <c r="AXZ32" s="12"/>
      <c r="AYA32" s="12"/>
      <c r="AYB32" s="12"/>
      <c r="AYC32" s="12"/>
      <c r="AYD32" s="12"/>
      <c r="AYE32" s="12"/>
      <c r="AYF32" s="12"/>
      <c r="AYG32" s="12"/>
      <c r="AYH32" s="12"/>
      <c r="AYI32" s="12"/>
      <c r="AYJ32" s="12"/>
      <c r="AYK32" s="12"/>
      <c r="AYL32" s="12"/>
      <c r="AYM32" s="12"/>
      <c r="AYN32" s="12"/>
      <c r="AYO32" s="12"/>
      <c r="AYP32" s="12"/>
      <c r="AYQ32" s="12"/>
      <c r="AYR32" s="12"/>
      <c r="AYS32" s="12"/>
      <c r="AYT32" s="12"/>
      <c r="AYU32" s="12"/>
      <c r="AYV32" s="12"/>
      <c r="AYW32" s="12"/>
      <c r="AYX32" s="12"/>
      <c r="AYY32" s="12"/>
      <c r="AYZ32" s="12"/>
      <c r="AZA32" s="12"/>
      <c r="AZB32" s="12"/>
      <c r="AZC32" s="12"/>
      <c r="AZD32" s="12"/>
      <c r="AZE32" s="12"/>
      <c r="AZF32" s="12"/>
      <c r="AZG32" s="12"/>
      <c r="AZH32" s="12"/>
      <c r="AZI32" s="12"/>
      <c r="AZJ32" s="12"/>
      <c r="AZK32" s="12"/>
      <c r="AZL32" s="12"/>
      <c r="AZM32" s="12"/>
      <c r="AZN32" s="12"/>
      <c r="AZO32" s="12"/>
      <c r="AZP32" s="12"/>
      <c r="AZQ32" s="12"/>
      <c r="AZR32" s="12"/>
      <c r="AZS32" s="12"/>
      <c r="AZT32" s="12"/>
      <c r="AZU32" s="12"/>
      <c r="AZV32" s="12"/>
      <c r="AZW32" s="12"/>
      <c r="AZX32" s="12"/>
      <c r="AZY32" s="12"/>
      <c r="AZZ32" s="12"/>
      <c r="BAA32" s="12"/>
      <c r="BAB32" s="12"/>
      <c r="BAC32" s="12"/>
      <c r="BAD32" s="12"/>
      <c r="BAE32" s="12"/>
      <c r="BAF32" s="12"/>
      <c r="BAG32" s="12"/>
      <c r="BAH32" s="12"/>
      <c r="BAI32" s="12"/>
      <c r="BAJ32" s="12"/>
      <c r="BAK32" s="12"/>
      <c r="BAL32" s="12"/>
      <c r="BAM32" s="12"/>
      <c r="BAN32" s="12"/>
      <c r="BAO32" s="12"/>
      <c r="BAP32" s="12"/>
      <c r="BAQ32" s="12"/>
      <c r="BAR32" s="12"/>
      <c r="BAS32" s="12"/>
      <c r="BAT32" s="12"/>
      <c r="BAU32" s="12"/>
      <c r="BAV32" s="12"/>
      <c r="BAW32" s="12"/>
      <c r="BAX32" s="12"/>
      <c r="BAY32" s="12"/>
      <c r="BAZ32" s="12"/>
      <c r="BBA32" s="12"/>
      <c r="BBB32" s="12"/>
      <c r="BBC32" s="12"/>
      <c r="BBD32" s="12"/>
      <c r="BBE32" s="12"/>
      <c r="BBF32" s="12"/>
      <c r="BBG32" s="12"/>
      <c r="BBH32" s="12"/>
      <c r="BBI32" s="12"/>
      <c r="BBJ32" s="12"/>
      <c r="BBK32" s="12"/>
      <c r="BBL32" s="12"/>
      <c r="BBM32" s="12"/>
      <c r="BBN32" s="12"/>
      <c r="BBO32" s="12"/>
      <c r="BBP32" s="12"/>
      <c r="BBQ32" s="12"/>
      <c r="BBR32" s="12"/>
      <c r="BBS32" s="12"/>
      <c r="BBT32" s="12"/>
      <c r="BBU32" s="12"/>
      <c r="BBV32" s="12"/>
      <c r="BBW32" s="12"/>
      <c r="BBX32" s="12"/>
      <c r="BBY32" s="12"/>
      <c r="BBZ32" s="12"/>
      <c r="BCA32" s="12"/>
      <c r="BCB32" s="12"/>
      <c r="BCC32" s="12"/>
      <c r="BCD32" s="12"/>
      <c r="BCE32" s="12"/>
      <c r="BCF32" s="12"/>
      <c r="BCG32" s="12"/>
      <c r="BCH32" s="12"/>
      <c r="BCI32" s="12"/>
      <c r="BCJ32" s="12"/>
      <c r="BCK32" s="12"/>
      <c r="BCL32" s="12"/>
      <c r="BCM32" s="12"/>
      <c r="BCN32" s="12"/>
      <c r="BCO32" s="12"/>
      <c r="BCP32" s="12"/>
      <c r="BCQ32" s="12"/>
      <c r="BCR32" s="12"/>
      <c r="BCS32" s="12"/>
      <c r="BCT32" s="12"/>
      <c r="BCU32" s="12"/>
      <c r="BCV32" s="12"/>
      <c r="BCW32" s="12"/>
      <c r="BCX32" s="12"/>
      <c r="BCY32" s="12"/>
      <c r="BCZ32" s="12"/>
      <c r="BDA32" s="12"/>
      <c r="BDB32" s="12"/>
      <c r="BDC32" s="12"/>
      <c r="BDD32" s="12"/>
      <c r="BDE32" s="12"/>
      <c r="BDF32" s="12"/>
      <c r="BDG32" s="12"/>
      <c r="BDH32" s="12"/>
      <c r="BDI32" s="12"/>
      <c r="BDJ32" s="12"/>
      <c r="BDK32" s="12"/>
      <c r="BDL32" s="12"/>
      <c r="BDM32" s="12"/>
      <c r="BDN32" s="12"/>
      <c r="BDO32" s="12"/>
      <c r="BDP32" s="12"/>
      <c r="BDQ32" s="12"/>
      <c r="BDR32" s="12"/>
      <c r="BDS32" s="12"/>
      <c r="BDT32" s="12"/>
      <c r="BDU32" s="12"/>
      <c r="BDV32" s="12"/>
      <c r="BDW32" s="12"/>
      <c r="BDX32" s="12"/>
      <c r="BDY32" s="12"/>
      <c r="BDZ32" s="12"/>
      <c r="BEA32" s="12"/>
      <c r="BEB32" s="12"/>
      <c r="BEC32" s="12"/>
      <c r="BED32" s="12"/>
      <c r="BEE32" s="12"/>
      <c r="BEF32" s="12"/>
      <c r="BEG32" s="12"/>
      <c r="BEH32" s="12"/>
      <c r="BEI32" s="12"/>
      <c r="BEJ32" s="12"/>
      <c r="BEK32" s="12"/>
      <c r="BEL32" s="12"/>
      <c r="BEM32" s="12"/>
      <c r="BEN32" s="12"/>
      <c r="BEO32" s="12"/>
      <c r="BEP32" s="12"/>
      <c r="BEQ32" s="12"/>
      <c r="BER32" s="12"/>
      <c r="BES32" s="12"/>
      <c r="BET32" s="12"/>
      <c r="BEU32" s="12"/>
      <c r="BEV32" s="12"/>
      <c r="BEW32" s="12"/>
      <c r="BEX32" s="12"/>
      <c r="BEY32" s="12"/>
      <c r="BEZ32" s="12"/>
      <c r="BFA32" s="12"/>
      <c r="BFB32" s="12"/>
      <c r="BFC32" s="12"/>
      <c r="BFD32" s="12"/>
      <c r="BFE32" s="12"/>
      <c r="BFF32" s="12"/>
      <c r="BFG32" s="12"/>
      <c r="BFH32" s="12"/>
      <c r="BFI32" s="12"/>
      <c r="BFJ32" s="12"/>
      <c r="BFK32" s="12"/>
      <c r="BFL32" s="12"/>
      <c r="BFM32" s="12"/>
      <c r="BFN32" s="12"/>
      <c r="BFO32" s="12"/>
      <c r="BFP32" s="12"/>
      <c r="BFQ32" s="12"/>
      <c r="BFR32" s="12"/>
      <c r="BFS32" s="12"/>
      <c r="BFT32" s="12"/>
      <c r="BFU32" s="12"/>
      <c r="BFV32" s="12"/>
      <c r="BFW32" s="12"/>
      <c r="BFX32" s="12"/>
      <c r="BFY32" s="12"/>
      <c r="BFZ32" s="12"/>
      <c r="BGA32" s="12"/>
      <c r="BGB32" s="12"/>
      <c r="BGC32" s="12"/>
      <c r="BGD32" s="12"/>
      <c r="BGE32" s="12"/>
      <c r="BGF32" s="12"/>
      <c r="BGG32" s="12"/>
      <c r="BGH32" s="12"/>
      <c r="BGI32" s="12"/>
      <c r="BGJ32" s="12"/>
      <c r="BGK32" s="12"/>
      <c r="BGL32" s="12"/>
      <c r="BGM32" s="12"/>
      <c r="BGN32" s="12"/>
      <c r="BGO32" s="12"/>
      <c r="BGP32" s="12"/>
      <c r="BGQ32" s="12"/>
      <c r="BGR32" s="12"/>
      <c r="BGS32" s="12"/>
      <c r="BGT32" s="12"/>
      <c r="BGU32" s="12"/>
      <c r="BGV32" s="12"/>
      <c r="BGW32" s="12"/>
      <c r="BGX32" s="12"/>
      <c r="BGY32" s="12"/>
      <c r="BGZ32" s="12"/>
      <c r="BHA32" s="12"/>
      <c r="BHB32" s="12"/>
      <c r="BHC32" s="12"/>
      <c r="BHD32" s="12"/>
      <c r="BHE32" s="12"/>
      <c r="BHF32" s="12"/>
      <c r="BHG32" s="12"/>
      <c r="BHH32" s="12"/>
      <c r="BHI32" s="12"/>
      <c r="BHJ32" s="12"/>
      <c r="BHK32" s="12"/>
      <c r="BHL32" s="12"/>
      <c r="BHM32" s="12"/>
      <c r="BHN32" s="12"/>
      <c r="BHO32" s="12"/>
      <c r="BHP32" s="12"/>
      <c r="BHQ32" s="12"/>
      <c r="BHR32" s="12"/>
      <c r="BHS32" s="12"/>
      <c r="BHT32" s="12"/>
      <c r="BHU32" s="12"/>
      <c r="BHV32" s="12"/>
      <c r="BHW32" s="12"/>
      <c r="BHX32" s="12"/>
      <c r="BHY32" s="12"/>
      <c r="BHZ32" s="12"/>
      <c r="BIA32" s="12"/>
      <c r="BIB32" s="12"/>
      <c r="BIC32" s="12"/>
      <c r="BID32" s="12"/>
      <c r="BIE32" s="12"/>
      <c r="BIF32" s="12"/>
      <c r="BIG32" s="12"/>
      <c r="BIH32" s="12"/>
      <c r="BII32" s="12"/>
      <c r="BIJ32" s="12"/>
      <c r="BIK32" s="12"/>
      <c r="BIL32" s="12"/>
      <c r="BIM32" s="12"/>
      <c r="BIN32" s="12"/>
      <c r="BIO32" s="12"/>
      <c r="BIP32" s="12"/>
      <c r="BIQ32" s="12"/>
      <c r="BIR32" s="12"/>
      <c r="BIS32" s="12"/>
      <c r="BIT32" s="12"/>
      <c r="BIU32" s="12"/>
      <c r="BIV32" s="12"/>
      <c r="BIW32" s="12"/>
      <c r="BIX32" s="12"/>
      <c r="BIY32" s="12"/>
      <c r="BIZ32" s="12"/>
      <c r="BJA32" s="12"/>
      <c r="BJB32" s="12"/>
      <c r="BJC32" s="12"/>
      <c r="BJD32" s="12"/>
      <c r="BJE32" s="12"/>
      <c r="BJF32" s="12"/>
      <c r="BJG32" s="12"/>
      <c r="BJH32" s="12"/>
      <c r="BJI32" s="12"/>
      <c r="BJJ32" s="12"/>
      <c r="BJK32" s="12"/>
      <c r="BJL32" s="12"/>
      <c r="BJM32" s="12"/>
      <c r="BJN32" s="12"/>
      <c r="BJO32" s="12"/>
      <c r="BJP32" s="12"/>
      <c r="BJQ32" s="12"/>
      <c r="BJR32" s="12"/>
      <c r="BJS32" s="12"/>
      <c r="BJT32" s="12"/>
      <c r="BJU32" s="12"/>
      <c r="BJV32" s="12"/>
      <c r="BJW32" s="12"/>
      <c r="BJX32" s="12"/>
      <c r="BJY32" s="12"/>
      <c r="BJZ32" s="12"/>
      <c r="BKA32" s="12"/>
      <c r="BKB32" s="12"/>
      <c r="BKC32" s="12"/>
      <c r="BKD32" s="12"/>
      <c r="BKE32" s="12"/>
      <c r="BKF32" s="12"/>
      <c r="BKG32" s="12"/>
      <c r="BKH32" s="12"/>
      <c r="BKI32" s="12"/>
      <c r="BKJ32" s="12"/>
      <c r="BKK32" s="12"/>
      <c r="BKL32" s="12"/>
      <c r="BKM32" s="12"/>
      <c r="BKN32" s="12"/>
      <c r="BKO32" s="12"/>
      <c r="BKP32" s="12"/>
      <c r="BKQ32" s="12"/>
      <c r="BKR32" s="12"/>
      <c r="BKS32" s="12"/>
      <c r="BKT32" s="12"/>
      <c r="BKU32" s="12"/>
      <c r="BKV32" s="12"/>
      <c r="BKW32" s="12"/>
      <c r="BKX32" s="12"/>
      <c r="BKY32" s="12"/>
    </row>
    <row r="34" spans="2:38">
      <c r="B34" s="7" t="s">
        <v>44</v>
      </c>
    </row>
    <row r="35" spans="2:38">
      <c r="B35" s="13" t="s">
        <v>55</v>
      </c>
    </row>
    <row r="36" spans="2:38">
      <c r="B36" s="7" t="s">
        <v>45</v>
      </c>
    </row>
    <row r="41" spans="2:38">
      <c r="B41" s="2" t="s">
        <v>116</v>
      </c>
      <c r="C41" s="5">
        <v>857803.34897015791</v>
      </c>
      <c r="D41" s="5">
        <v>820556.1518405698</v>
      </c>
      <c r="E41" s="5">
        <v>845997.25678088679</v>
      </c>
      <c r="F41" s="5">
        <v>862976.62707180693</v>
      </c>
      <c r="G41" s="5">
        <v>843210.15859186952</v>
      </c>
      <c r="H41" s="5">
        <v>947077.27207588754</v>
      </c>
      <c r="I41" s="5">
        <v>943952.85993495712</v>
      </c>
      <c r="J41" s="5">
        <v>921117.96826582006</v>
      </c>
      <c r="K41" s="5">
        <v>995643.60241007339</v>
      </c>
      <c r="L41" s="5">
        <v>899426.58007922152</v>
      </c>
      <c r="M41" s="5">
        <v>999534.27483260504</v>
      </c>
      <c r="N41" s="5">
        <v>985108.82229387469</v>
      </c>
      <c r="O41" s="5">
        <v>1011264.767676146</v>
      </c>
      <c r="P41" s="5">
        <v>863406.59866615187</v>
      </c>
      <c r="Q41" s="5">
        <v>657710.95269986265</v>
      </c>
      <c r="R41" s="5">
        <v>886422.90119886701</v>
      </c>
      <c r="S41" s="5">
        <v>957114.95223777625</v>
      </c>
      <c r="T41" s="5">
        <v>1164998.06565977</v>
      </c>
      <c r="U41" s="5">
        <v>1042238.78164031</v>
      </c>
      <c r="V41" s="5">
        <v>1077842.0341566999</v>
      </c>
      <c r="W41" s="28">
        <v>1094234.2563336389</v>
      </c>
      <c r="X41" s="28">
        <v>1075541.4510299391</v>
      </c>
      <c r="Y41" s="28">
        <v>2621030.789229834</v>
      </c>
      <c r="Z41" s="28">
        <v>1110127.2498814301</v>
      </c>
      <c r="AA41" s="28">
        <v>1088153.049370622</v>
      </c>
      <c r="AB41" s="28">
        <v>1273986.0712676509</v>
      </c>
      <c r="AC41" s="28">
        <v>1639819.3498836961</v>
      </c>
      <c r="AD41" s="28">
        <v>1665229.3382838899</v>
      </c>
      <c r="AE41" s="28">
        <v>1312530.9034465449</v>
      </c>
      <c r="AF41" s="28">
        <v>1376926.6954402139</v>
      </c>
      <c r="AG41" s="28">
        <v>1341604.7531056311</v>
      </c>
      <c r="AH41" s="28">
        <v>1560974.093134783</v>
      </c>
      <c r="AI41" s="28">
        <v>1736725.023199664</v>
      </c>
      <c r="AJ41" s="28">
        <v>1247728.249746002</v>
      </c>
      <c r="AK41" s="28">
        <v>1438611.3573508209</v>
      </c>
      <c r="AL41" s="28">
        <v>1304170.364887024</v>
      </c>
    </row>
    <row r="42" spans="2:38">
      <c r="B42" s="8" t="s">
        <v>117</v>
      </c>
      <c r="C42" s="28">
        <v>246567.17808767199</v>
      </c>
      <c r="D42" s="5">
        <v>242190.2969312908</v>
      </c>
      <c r="E42" s="5">
        <v>236236.95740500669</v>
      </c>
      <c r="F42" s="5">
        <v>231205.0224827682</v>
      </c>
      <c r="G42" s="5">
        <v>195498.21962135771</v>
      </c>
      <c r="H42" s="5">
        <v>134366.62598792571</v>
      </c>
      <c r="I42" s="5">
        <v>90633.66311564979</v>
      </c>
      <c r="J42" s="5">
        <v>64132.021804092743</v>
      </c>
      <c r="K42" s="5">
        <v>83839.118486445848</v>
      </c>
      <c r="L42" s="5">
        <v>92909.533072515987</v>
      </c>
      <c r="M42" s="5">
        <v>104038.2096751832</v>
      </c>
      <c r="N42" s="5">
        <v>110907.02565539</v>
      </c>
      <c r="O42" s="5">
        <v>129258.9907646564</v>
      </c>
      <c r="P42" s="5">
        <v>205115.0838118353</v>
      </c>
      <c r="Q42" s="5">
        <v>423854.2324572074</v>
      </c>
      <c r="R42" s="5">
        <v>176464.44352098391</v>
      </c>
      <c r="S42" s="5">
        <v>65304.43385156156</v>
      </c>
      <c r="T42" s="5">
        <v>47549.81875539256</v>
      </c>
      <c r="U42" s="5">
        <v>28942.304670048092</v>
      </c>
      <c r="V42" s="5">
        <v>25204.214982636389</v>
      </c>
      <c r="W42" s="5">
        <v>25339.321912858319</v>
      </c>
      <c r="X42" s="5">
        <v>20659.599999999999</v>
      </c>
      <c r="Y42" s="5">
        <v>44290.972817429327</v>
      </c>
      <c r="Z42" s="5">
        <v>20416.032532461591</v>
      </c>
      <c r="AA42" s="5">
        <v>13348.052996955699</v>
      </c>
      <c r="AB42" s="5">
        <v>10148.17543001499</v>
      </c>
      <c r="AC42" s="5">
        <v>8461.2596376418787</v>
      </c>
      <c r="AD42" s="5">
        <v>7677.2000000000007</v>
      </c>
      <c r="AE42" s="5">
        <v>5994.75</v>
      </c>
      <c r="AF42" s="5">
        <v>5701.69</v>
      </c>
      <c r="AG42" s="5">
        <v>3406.67</v>
      </c>
      <c r="AH42" s="5">
        <v>3470.034434257137</v>
      </c>
      <c r="AI42" s="5">
        <v>2853.03</v>
      </c>
      <c r="AJ42" s="5">
        <v>2021.03</v>
      </c>
      <c r="AK42" s="5">
        <v>2457.58</v>
      </c>
      <c r="AL42" s="28">
        <v>2815.54</v>
      </c>
    </row>
    <row r="43" spans="2:38">
      <c r="B43" s="8" t="s">
        <v>118</v>
      </c>
      <c r="C43" s="5">
        <v>7769.4014999999999</v>
      </c>
      <c r="D43" s="5">
        <v>11428.968893468609</v>
      </c>
      <c r="E43" s="5">
        <v>6167.5220932864286</v>
      </c>
      <c r="F43" s="5">
        <v>6126.0459470128826</v>
      </c>
      <c r="G43" s="5">
        <v>4745.3387328537401</v>
      </c>
      <c r="H43" s="5">
        <v>2354.36</v>
      </c>
      <c r="I43" s="5">
        <v>2884.89</v>
      </c>
      <c r="J43" s="5">
        <v>15619.74883656891</v>
      </c>
      <c r="K43" s="5">
        <v>2917.11</v>
      </c>
      <c r="L43" s="5">
        <v>3244.8651996405911</v>
      </c>
      <c r="M43" s="5">
        <v>5940.4</v>
      </c>
      <c r="N43" s="5">
        <v>8135.8399999999992</v>
      </c>
      <c r="O43" s="5">
        <v>5440.9</v>
      </c>
      <c r="P43" s="5">
        <v>5416.1737046315347</v>
      </c>
      <c r="Q43" s="5">
        <v>4133.0146453243469</v>
      </c>
      <c r="R43" s="5">
        <v>2742.6</v>
      </c>
      <c r="S43" s="5">
        <v>1828.6703639379959</v>
      </c>
      <c r="T43" s="5">
        <v>1452.6</v>
      </c>
      <c r="U43" s="5">
        <v>1529.71</v>
      </c>
      <c r="V43" s="5">
        <v>1335.57</v>
      </c>
      <c r="W43" s="5">
        <v>109.95</v>
      </c>
      <c r="X43" s="5">
        <v>49.08</v>
      </c>
      <c r="Y43" s="5">
        <v>103.67</v>
      </c>
      <c r="Z43" s="5">
        <v>142.38</v>
      </c>
      <c r="AA43" s="5">
        <v>51.15</v>
      </c>
      <c r="AB43" s="5">
        <v>119.35</v>
      </c>
      <c r="AC43" s="5">
        <v>432.67</v>
      </c>
      <c r="AD43" s="5">
        <v>51.15</v>
      </c>
      <c r="AE43" s="5">
        <v>98.56</v>
      </c>
      <c r="AF43" s="5">
        <v>102.33</v>
      </c>
      <c r="AG43" s="5">
        <v>102.33</v>
      </c>
      <c r="AH43" s="5">
        <v>153.06</v>
      </c>
      <c r="AI43" s="5">
        <v>25.59</v>
      </c>
      <c r="AJ43" s="4" t="s">
        <v>42</v>
      </c>
      <c r="AK43" s="5">
        <v>38.39</v>
      </c>
      <c r="AL43" s="11" t="s">
        <v>42</v>
      </c>
    </row>
    <row r="44" spans="2:38">
      <c r="B44" s="8" t="s">
        <v>119</v>
      </c>
      <c r="C44" s="4" t="s">
        <v>42</v>
      </c>
      <c r="D44" s="4" t="s">
        <v>42</v>
      </c>
      <c r="E44" s="4" t="s">
        <v>42</v>
      </c>
      <c r="F44" s="4" t="s">
        <v>42</v>
      </c>
      <c r="G44" s="4" t="s">
        <v>42</v>
      </c>
      <c r="H44" s="4" t="s">
        <v>42</v>
      </c>
      <c r="I44" s="4" t="s">
        <v>42</v>
      </c>
      <c r="J44" s="4" t="s">
        <v>42</v>
      </c>
      <c r="K44" s="4" t="s">
        <v>42</v>
      </c>
      <c r="L44" s="4" t="s">
        <v>42</v>
      </c>
      <c r="M44" s="4" t="s">
        <v>42</v>
      </c>
      <c r="N44" s="4" t="s">
        <v>42</v>
      </c>
      <c r="O44" s="4" t="s">
        <v>42</v>
      </c>
      <c r="P44" s="4" t="s">
        <v>42</v>
      </c>
      <c r="Q44" s="4" t="s">
        <v>42</v>
      </c>
      <c r="R44" s="4" t="s">
        <v>42</v>
      </c>
      <c r="S44" s="4" t="s">
        <v>42</v>
      </c>
      <c r="T44" s="4" t="s">
        <v>42</v>
      </c>
      <c r="U44" s="4" t="s">
        <v>42</v>
      </c>
      <c r="V44" s="4" t="s">
        <v>42</v>
      </c>
      <c r="W44" s="4" t="s">
        <v>42</v>
      </c>
      <c r="X44" s="4" t="s">
        <v>42</v>
      </c>
      <c r="Y44" s="4" t="s">
        <v>42</v>
      </c>
      <c r="Z44" s="5">
        <v>41.34</v>
      </c>
      <c r="AA44" s="4" t="s">
        <v>42</v>
      </c>
      <c r="AB44" s="4" t="s">
        <v>42</v>
      </c>
      <c r="AC44" s="4" t="s">
        <v>42</v>
      </c>
      <c r="AD44" s="4" t="s">
        <v>42</v>
      </c>
      <c r="AE44" s="4" t="s">
        <v>42</v>
      </c>
      <c r="AF44" s="4" t="s">
        <v>42</v>
      </c>
      <c r="AG44" s="4" t="s">
        <v>42</v>
      </c>
      <c r="AH44" s="4" t="s">
        <v>42</v>
      </c>
      <c r="AI44" s="4" t="s">
        <v>42</v>
      </c>
      <c r="AJ44" s="4" t="s">
        <v>42</v>
      </c>
      <c r="AK44" s="4" t="s">
        <v>42</v>
      </c>
      <c r="AL44" s="11" t="s">
        <v>42</v>
      </c>
    </row>
    <row r="45" spans="2:38"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2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</row>
    <row r="47" spans="2:38">
      <c r="B47" s="2" t="s">
        <v>120</v>
      </c>
      <c r="C47" s="28">
        <v>10445</v>
      </c>
      <c r="D47" s="5">
        <v>10023</v>
      </c>
      <c r="E47" s="5">
        <v>10412</v>
      </c>
      <c r="F47" s="5">
        <v>10578</v>
      </c>
      <c r="G47" s="5">
        <v>10233</v>
      </c>
      <c r="H47" s="5">
        <v>11574</v>
      </c>
      <c r="I47" s="5">
        <v>11519</v>
      </c>
      <c r="J47" s="5">
        <v>11412</v>
      </c>
      <c r="K47" s="28">
        <v>12059</v>
      </c>
      <c r="L47" s="28">
        <v>10800</v>
      </c>
      <c r="M47" s="28">
        <v>11862</v>
      </c>
      <c r="N47" s="28">
        <v>11654</v>
      </c>
      <c r="O47" s="28">
        <v>11826</v>
      </c>
      <c r="P47" s="28">
        <v>10204</v>
      </c>
      <c r="Q47" s="28">
        <v>7745</v>
      </c>
      <c r="R47" s="5">
        <v>10190</v>
      </c>
      <c r="S47" s="5">
        <v>11316</v>
      </c>
      <c r="T47" s="5">
        <v>12979</v>
      </c>
      <c r="U47" s="5">
        <v>12397</v>
      </c>
      <c r="V47" s="29">
        <v>12864</v>
      </c>
      <c r="W47" s="5">
        <v>12913</v>
      </c>
      <c r="X47" s="5">
        <v>12324</v>
      </c>
      <c r="Y47" s="29">
        <v>21167</v>
      </c>
      <c r="Z47" s="5">
        <v>11113</v>
      </c>
      <c r="AA47" s="5">
        <v>11147</v>
      </c>
      <c r="AB47" s="5">
        <v>13811</v>
      </c>
      <c r="AC47" s="5">
        <v>18653</v>
      </c>
      <c r="AD47" s="5">
        <v>18458</v>
      </c>
      <c r="AE47" s="5">
        <v>14989</v>
      </c>
      <c r="AF47" s="5">
        <v>15626</v>
      </c>
      <c r="AG47" s="5">
        <v>15538</v>
      </c>
      <c r="AH47" s="5">
        <v>18639</v>
      </c>
      <c r="AI47" s="5">
        <v>20822</v>
      </c>
      <c r="AJ47" s="5">
        <v>14649</v>
      </c>
      <c r="AK47" s="5">
        <v>16463</v>
      </c>
      <c r="AL47" s="34">
        <v>14869</v>
      </c>
    </row>
    <row r="48" spans="2:38">
      <c r="B48" s="8" t="s">
        <v>121</v>
      </c>
      <c r="C48" s="28">
        <v>1711</v>
      </c>
      <c r="D48" s="5">
        <v>1686</v>
      </c>
      <c r="E48" s="5">
        <v>1638</v>
      </c>
      <c r="F48" s="5">
        <v>1616</v>
      </c>
      <c r="G48" s="5">
        <v>1378</v>
      </c>
      <c r="H48" s="5">
        <v>945</v>
      </c>
      <c r="I48" s="5">
        <v>647</v>
      </c>
      <c r="J48" s="5">
        <v>466</v>
      </c>
      <c r="K48" s="5">
        <v>582</v>
      </c>
      <c r="L48" s="5">
        <v>643</v>
      </c>
      <c r="M48" s="5">
        <v>708</v>
      </c>
      <c r="N48" s="5">
        <v>745</v>
      </c>
      <c r="O48" s="5">
        <v>865</v>
      </c>
      <c r="P48" s="5">
        <v>1426</v>
      </c>
      <c r="Q48" s="5">
        <v>2969</v>
      </c>
      <c r="R48" s="5">
        <v>1173</v>
      </c>
      <c r="S48" s="5">
        <v>435</v>
      </c>
      <c r="T48" s="5">
        <v>298</v>
      </c>
      <c r="U48" s="5">
        <v>204</v>
      </c>
      <c r="V48" s="5">
        <v>184</v>
      </c>
      <c r="W48" s="5">
        <v>172</v>
      </c>
      <c r="X48" s="5">
        <v>129</v>
      </c>
      <c r="Y48" s="5">
        <v>253</v>
      </c>
      <c r="Z48" s="5">
        <v>131</v>
      </c>
      <c r="AA48" s="5">
        <v>83</v>
      </c>
      <c r="AB48" s="5">
        <v>68</v>
      </c>
      <c r="AC48" s="5">
        <v>59</v>
      </c>
      <c r="AD48" s="5">
        <v>47</v>
      </c>
      <c r="AE48" s="5">
        <v>39</v>
      </c>
      <c r="AF48" s="5">
        <v>34</v>
      </c>
      <c r="AG48" s="5">
        <v>21</v>
      </c>
      <c r="AH48" s="5">
        <v>26</v>
      </c>
      <c r="AI48" s="5">
        <v>15</v>
      </c>
      <c r="AJ48" s="5">
        <v>14</v>
      </c>
      <c r="AK48" s="5">
        <v>17</v>
      </c>
      <c r="AL48" s="34">
        <v>19</v>
      </c>
    </row>
    <row r="49" spans="2:38">
      <c r="B49" s="8" t="s">
        <v>122</v>
      </c>
      <c r="C49" s="28">
        <v>123</v>
      </c>
      <c r="D49" s="5">
        <v>141</v>
      </c>
      <c r="E49" s="5">
        <v>124</v>
      </c>
      <c r="F49" s="5">
        <v>130</v>
      </c>
      <c r="G49" s="5">
        <v>91</v>
      </c>
      <c r="H49" s="5">
        <v>49</v>
      </c>
      <c r="I49" s="5">
        <v>59</v>
      </c>
      <c r="J49" s="5">
        <v>322</v>
      </c>
      <c r="K49" s="5">
        <v>48</v>
      </c>
      <c r="L49" s="5">
        <v>30</v>
      </c>
      <c r="M49" s="5">
        <v>118</v>
      </c>
      <c r="N49" s="5">
        <v>116</v>
      </c>
      <c r="O49" s="5">
        <v>106</v>
      </c>
      <c r="P49" s="5">
        <v>103</v>
      </c>
      <c r="Q49" s="5">
        <v>56</v>
      </c>
      <c r="R49" s="5">
        <v>48</v>
      </c>
      <c r="S49" s="5">
        <v>25</v>
      </c>
      <c r="T49" s="5">
        <v>26</v>
      </c>
      <c r="U49" s="5">
        <v>19</v>
      </c>
      <c r="V49" s="5">
        <v>27</v>
      </c>
      <c r="W49" s="5">
        <v>2</v>
      </c>
      <c r="X49" s="5">
        <v>1</v>
      </c>
      <c r="Y49" s="5">
        <v>2</v>
      </c>
      <c r="Z49" s="5">
        <v>3</v>
      </c>
      <c r="AA49" s="5">
        <v>1</v>
      </c>
      <c r="AB49" s="5">
        <v>2</v>
      </c>
      <c r="AC49" s="5">
        <v>4</v>
      </c>
      <c r="AD49" s="5">
        <v>1</v>
      </c>
      <c r="AE49" s="5">
        <v>2</v>
      </c>
      <c r="AF49" s="5">
        <v>2</v>
      </c>
      <c r="AG49" s="5">
        <v>2</v>
      </c>
      <c r="AH49" s="5">
        <v>3</v>
      </c>
      <c r="AI49" s="5">
        <v>1</v>
      </c>
      <c r="AJ49" s="4" t="s">
        <v>42</v>
      </c>
      <c r="AK49" s="5">
        <v>2</v>
      </c>
      <c r="AL49" s="11" t="s">
        <v>42</v>
      </c>
    </row>
    <row r="50" spans="2:38">
      <c r="B50" s="8" t="s">
        <v>123</v>
      </c>
      <c r="C50" s="4" t="s">
        <v>42</v>
      </c>
      <c r="D50" s="4" t="s">
        <v>42</v>
      </c>
      <c r="E50" s="4" t="s">
        <v>42</v>
      </c>
      <c r="F50" s="4" t="s">
        <v>42</v>
      </c>
      <c r="G50" s="4" t="s">
        <v>42</v>
      </c>
      <c r="H50" s="4" t="s">
        <v>42</v>
      </c>
      <c r="I50" s="4" t="s">
        <v>42</v>
      </c>
      <c r="J50" s="4" t="s">
        <v>42</v>
      </c>
      <c r="K50" s="4" t="s">
        <v>42</v>
      </c>
      <c r="L50" s="4" t="s">
        <v>42</v>
      </c>
      <c r="M50" s="4" t="s">
        <v>42</v>
      </c>
      <c r="N50" s="4" t="s">
        <v>42</v>
      </c>
      <c r="O50" s="4" t="s">
        <v>42</v>
      </c>
      <c r="P50" s="4" t="s">
        <v>42</v>
      </c>
      <c r="Q50" s="5">
        <v>2</v>
      </c>
      <c r="R50" s="4" t="s">
        <v>42</v>
      </c>
      <c r="S50" s="4" t="s">
        <v>42</v>
      </c>
      <c r="T50" s="4" t="s">
        <v>42</v>
      </c>
      <c r="U50" s="4" t="s">
        <v>42</v>
      </c>
      <c r="V50" s="4" t="s">
        <v>42</v>
      </c>
      <c r="W50" s="5">
        <v>1</v>
      </c>
      <c r="X50" s="4" t="s">
        <v>42</v>
      </c>
      <c r="Y50" s="5">
        <v>1</v>
      </c>
      <c r="Z50" s="5">
        <v>1</v>
      </c>
      <c r="AA50" s="4" t="s">
        <v>42</v>
      </c>
      <c r="AB50" s="4" t="s">
        <v>42</v>
      </c>
      <c r="AC50" s="4" t="s">
        <v>42</v>
      </c>
      <c r="AD50" s="4" t="s">
        <v>42</v>
      </c>
      <c r="AE50" s="4" t="s">
        <v>42</v>
      </c>
      <c r="AF50" s="4" t="s">
        <v>42</v>
      </c>
      <c r="AG50" s="4" t="s">
        <v>42</v>
      </c>
      <c r="AH50" s="4" t="s">
        <v>42</v>
      </c>
      <c r="AI50" s="4" t="s">
        <v>42</v>
      </c>
      <c r="AJ50" s="4" t="s">
        <v>42</v>
      </c>
      <c r="AK50" s="4" t="s">
        <v>42</v>
      </c>
      <c r="AL50" s="11" t="s">
        <v>42</v>
      </c>
    </row>
  </sheetData>
  <mergeCells count="3">
    <mergeCell ref="A5:A14"/>
    <mergeCell ref="A23:A32"/>
    <mergeCell ref="A1:Q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127F12-A815-44A8-BFED-2BFBE1939019}">
  <dimension ref="A1:AG75"/>
  <sheetViews>
    <sheetView zoomScale="55" zoomScaleNormal="55" workbookViewId="0">
      <selection activeCell="G10" sqref="G10"/>
    </sheetView>
  </sheetViews>
  <sheetFormatPr defaultColWidth="9.140625" defaultRowHeight="15"/>
  <cols>
    <col min="1" max="1" width="8.140625" style="112" bestFit="1" customWidth="1"/>
    <col min="2" max="2" width="34.5703125" style="112" bestFit="1" customWidth="1"/>
    <col min="3" max="3" width="34.42578125" style="112" bestFit="1" customWidth="1"/>
    <col min="4" max="4" width="33.140625" style="112" bestFit="1" customWidth="1"/>
    <col min="5" max="5" width="34.5703125" style="112" bestFit="1" customWidth="1"/>
    <col min="6" max="6" width="9.140625" style="112"/>
    <col min="7" max="7" width="12.42578125" style="112" bestFit="1" customWidth="1"/>
    <col min="8" max="8" width="31.140625" style="112" bestFit="1" customWidth="1"/>
    <col min="9" max="9" width="31" style="112" bestFit="1" customWidth="1"/>
    <col min="10" max="10" width="29.7109375" style="112" bestFit="1" customWidth="1"/>
    <col min="11" max="11" width="31.140625" style="112" bestFit="1" customWidth="1"/>
    <col min="12" max="13" width="9.140625" style="112"/>
    <col min="14" max="14" width="22.42578125" style="112" bestFit="1" customWidth="1"/>
    <col min="15" max="15" width="31.140625" style="112" bestFit="1" customWidth="1"/>
    <col min="16" max="16" width="31" style="112" bestFit="1" customWidth="1"/>
    <col min="17" max="17" width="29.7109375" style="112" bestFit="1" customWidth="1"/>
    <col min="18" max="18" width="31.140625" style="112" bestFit="1" customWidth="1"/>
    <col min="19" max="19" width="41.7109375" style="112" bestFit="1" customWidth="1"/>
    <col min="20" max="20" width="41" style="112" bestFit="1" customWidth="1"/>
    <col min="21" max="22" width="41.42578125" style="112" bestFit="1" customWidth="1"/>
    <col min="23" max="24" width="9.140625" style="112"/>
    <col min="25" max="25" width="22.42578125" style="112" bestFit="1" customWidth="1"/>
    <col min="26" max="26" width="31.140625" style="112" bestFit="1" customWidth="1"/>
    <col min="27" max="27" width="31" style="112" bestFit="1" customWidth="1"/>
    <col min="28" max="28" width="29.7109375" style="112" bestFit="1" customWidth="1"/>
    <col min="29" max="29" width="31.140625" style="112" bestFit="1" customWidth="1"/>
    <col min="30" max="30" width="41.7109375" style="112" bestFit="1" customWidth="1"/>
    <col min="31" max="31" width="41" style="112" bestFit="1" customWidth="1"/>
    <col min="32" max="33" width="41.42578125" style="112" bestFit="1" customWidth="1"/>
    <col min="34" max="16384" width="9.140625" style="112"/>
  </cols>
  <sheetData>
    <row r="1" spans="1:33" ht="21.75" thickBot="1">
      <c r="A1" s="149" t="s">
        <v>1705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29"/>
      <c r="M1" s="129"/>
      <c r="N1" s="129"/>
      <c r="O1" s="129"/>
      <c r="P1" s="129"/>
      <c r="Q1" s="129"/>
    </row>
    <row r="2" spans="1:33" ht="15.75" thickBot="1">
      <c r="A2" s="146" t="s">
        <v>114</v>
      </c>
      <c r="B2" s="147"/>
      <c r="C2" s="147"/>
      <c r="D2" s="147"/>
      <c r="E2" s="148"/>
      <c r="G2" s="146" t="s">
        <v>115</v>
      </c>
      <c r="H2" s="147"/>
      <c r="I2" s="147"/>
      <c r="J2" s="147"/>
      <c r="K2" s="148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</row>
    <row r="3" spans="1:33">
      <c r="A3" s="125" t="s">
        <v>109</v>
      </c>
      <c r="B3" s="123" t="s">
        <v>116</v>
      </c>
      <c r="C3" s="122" t="s">
        <v>117</v>
      </c>
      <c r="D3" s="122" t="s">
        <v>118</v>
      </c>
      <c r="E3" s="124" t="s">
        <v>119</v>
      </c>
      <c r="G3" s="121" t="s">
        <v>109</v>
      </c>
      <c r="H3" s="112" t="s">
        <v>120</v>
      </c>
      <c r="I3" s="112" t="s">
        <v>121</v>
      </c>
      <c r="J3" s="112" t="s">
        <v>122</v>
      </c>
      <c r="K3" s="118" t="s">
        <v>123</v>
      </c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</row>
    <row r="4" spans="1:33">
      <c r="A4" s="120">
        <v>43225</v>
      </c>
      <c r="B4" s="112">
        <v>857803.34897015791</v>
      </c>
      <c r="C4" s="112">
        <v>246567.17808767199</v>
      </c>
      <c r="D4" s="112">
        <v>7769.4014999999999</v>
      </c>
      <c r="E4" s="118" t="s">
        <v>42</v>
      </c>
      <c r="G4" s="119">
        <v>43225</v>
      </c>
      <c r="H4" s="112">
        <v>10445</v>
      </c>
      <c r="I4" s="112">
        <v>1711</v>
      </c>
      <c r="J4" s="112">
        <v>123</v>
      </c>
      <c r="K4" s="118" t="s">
        <v>42</v>
      </c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</row>
    <row r="5" spans="1:33">
      <c r="A5" s="120">
        <v>43257</v>
      </c>
      <c r="B5" s="112">
        <v>820556.1518405698</v>
      </c>
      <c r="C5" s="112">
        <v>242190.2969312908</v>
      </c>
      <c r="D5" s="112">
        <v>11428.968893468609</v>
      </c>
      <c r="E5" s="118" t="s">
        <v>42</v>
      </c>
      <c r="G5" s="119">
        <v>43257</v>
      </c>
      <c r="H5" s="112">
        <v>10023</v>
      </c>
      <c r="I5" s="112">
        <v>1686</v>
      </c>
      <c r="J5" s="112">
        <v>141</v>
      </c>
      <c r="K5" s="118" t="s">
        <v>42</v>
      </c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</row>
    <row r="6" spans="1:33">
      <c r="A6" s="120">
        <v>43288</v>
      </c>
      <c r="B6" s="112">
        <v>845997.25678088679</v>
      </c>
      <c r="C6" s="112">
        <v>236236.95740500669</v>
      </c>
      <c r="D6" s="112">
        <v>6167.5220932864286</v>
      </c>
      <c r="E6" s="118" t="s">
        <v>42</v>
      </c>
      <c r="G6" s="119">
        <v>43288</v>
      </c>
      <c r="H6" s="112">
        <v>10412</v>
      </c>
      <c r="I6" s="112">
        <v>1638</v>
      </c>
      <c r="J6" s="112">
        <v>124</v>
      </c>
      <c r="K6" s="118" t="s">
        <v>42</v>
      </c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</row>
    <row r="7" spans="1:33">
      <c r="A7" s="120">
        <v>43320</v>
      </c>
      <c r="B7" s="112">
        <v>862976.62707180693</v>
      </c>
      <c r="C7" s="112">
        <v>231205.0224827682</v>
      </c>
      <c r="D7" s="112">
        <v>6126.0459470128826</v>
      </c>
      <c r="E7" s="118" t="s">
        <v>42</v>
      </c>
      <c r="G7" s="119">
        <v>43320</v>
      </c>
      <c r="H7" s="112">
        <v>10578</v>
      </c>
      <c r="I7" s="112">
        <v>1616</v>
      </c>
      <c r="J7" s="112">
        <v>130</v>
      </c>
      <c r="K7" s="118" t="s">
        <v>42</v>
      </c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</row>
    <row r="8" spans="1:33">
      <c r="A8" s="120">
        <v>43344</v>
      </c>
      <c r="B8" s="112">
        <v>843210.15859186952</v>
      </c>
      <c r="C8" s="112">
        <v>195498.21962135771</v>
      </c>
      <c r="D8" s="112">
        <v>4745.3387328537401</v>
      </c>
      <c r="E8" s="118" t="s">
        <v>42</v>
      </c>
      <c r="G8" s="119">
        <v>43352</v>
      </c>
      <c r="H8" s="112">
        <v>10233</v>
      </c>
      <c r="I8" s="112">
        <v>1378</v>
      </c>
      <c r="J8" s="112">
        <v>91</v>
      </c>
      <c r="K8" s="118" t="s">
        <v>42</v>
      </c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</row>
    <row r="9" spans="1:33">
      <c r="A9" s="120">
        <v>43374</v>
      </c>
      <c r="B9" s="112">
        <v>947077.27207588754</v>
      </c>
      <c r="C9" s="112">
        <v>134366.62598792571</v>
      </c>
      <c r="D9" s="112">
        <v>2354.36</v>
      </c>
      <c r="E9" s="118" t="s">
        <v>42</v>
      </c>
      <c r="G9" s="119">
        <v>43374</v>
      </c>
      <c r="H9" s="112">
        <v>11574</v>
      </c>
      <c r="I9" s="112">
        <v>945</v>
      </c>
      <c r="J9" s="112">
        <v>49</v>
      </c>
      <c r="K9" s="118" t="s">
        <v>42</v>
      </c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</row>
    <row r="10" spans="1:33">
      <c r="A10" s="120">
        <v>43405</v>
      </c>
      <c r="B10" s="112">
        <v>943952.85993495712</v>
      </c>
      <c r="C10" s="112">
        <v>90633.66311564979</v>
      </c>
      <c r="D10" s="112">
        <v>2884.89</v>
      </c>
      <c r="E10" s="118" t="s">
        <v>42</v>
      </c>
      <c r="G10" s="119">
        <v>43405</v>
      </c>
      <c r="H10" s="112">
        <v>11519</v>
      </c>
      <c r="I10" s="112">
        <v>647</v>
      </c>
      <c r="J10" s="112">
        <v>59</v>
      </c>
      <c r="K10" s="118" t="s">
        <v>42</v>
      </c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33">
      <c r="A11" s="120">
        <v>43436</v>
      </c>
      <c r="B11" s="112">
        <v>921117.96826582006</v>
      </c>
      <c r="C11" s="112">
        <v>64132.021804092743</v>
      </c>
      <c r="D11" s="112">
        <v>15619.74883656891</v>
      </c>
      <c r="E11" s="118" t="s">
        <v>42</v>
      </c>
      <c r="G11" s="119">
        <v>43436</v>
      </c>
      <c r="H11" s="112">
        <v>11412</v>
      </c>
      <c r="I11" s="112">
        <v>466</v>
      </c>
      <c r="J11" s="112">
        <v>322</v>
      </c>
      <c r="K11" s="118" t="s">
        <v>42</v>
      </c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</row>
    <row r="12" spans="1:33">
      <c r="A12" s="120">
        <v>43466</v>
      </c>
      <c r="B12" s="112">
        <v>995643.60241007339</v>
      </c>
      <c r="C12" s="112">
        <v>83839.118486445848</v>
      </c>
      <c r="D12" s="112">
        <v>2917.11</v>
      </c>
      <c r="E12" s="118" t="s">
        <v>42</v>
      </c>
      <c r="G12" s="119">
        <v>43466</v>
      </c>
      <c r="H12" s="112">
        <v>12059</v>
      </c>
      <c r="I12" s="112">
        <v>582</v>
      </c>
      <c r="J12" s="112">
        <v>48</v>
      </c>
      <c r="K12" s="118" t="s">
        <v>42</v>
      </c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</row>
    <row r="13" spans="1:33">
      <c r="A13" s="120">
        <v>43498</v>
      </c>
      <c r="B13" s="112">
        <v>899426.58007922152</v>
      </c>
      <c r="C13" s="112">
        <v>92909.533072515987</v>
      </c>
      <c r="D13" s="112">
        <v>3244.8651996405911</v>
      </c>
      <c r="E13" s="118" t="s">
        <v>42</v>
      </c>
      <c r="G13" s="119">
        <v>43498</v>
      </c>
      <c r="H13" s="112">
        <v>10800</v>
      </c>
      <c r="I13" s="112">
        <v>643</v>
      </c>
      <c r="J13" s="112">
        <v>30</v>
      </c>
      <c r="K13" s="118" t="s">
        <v>42</v>
      </c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</row>
    <row r="14" spans="1:33">
      <c r="A14" s="120">
        <v>43527</v>
      </c>
      <c r="B14" s="112">
        <v>999534.27483260504</v>
      </c>
      <c r="C14" s="112">
        <v>104038.2096751832</v>
      </c>
      <c r="D14" s="112">
        <v>5940.4</v>
      </c>
      <c r="E14" s="118" t="s">
        <v>42</v>
      </c>
      <c r="G14" s="119">
        <v>43527</v>
      </c>
      <c r="H14" s="112">
        <v>11862</v>
      </c>
      <c r="I14" s="112">
        <v>708</v>
      </c>
      <c r="J14" s="112">
        <v>118</v>
      </c>
      <c r="K14" s="118" t="s">
        <v>42</v>
      </c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</row>
    <row r="15" spans="1:33">
      <c r="A15" s="120">
        <v>43559</v>
      </c>
      <c r="B15" s="112">
        <v>985108.82229387469</v>
      </c>
      <c r="C15" s="112">
        <v>110907.02565539</v>
      </c>
      <c r="D15" s="112">
        <v>8135.8399999999992</v>
      </c>
      <c r="E15" s="118" t="s">
        <v>42</v>
      </c>
      <c r="G15" s="119">
        <v>43559</v>
      </c>
      <c r="H15" s="112">
        <v>11654</v>
      </c>
      <c r="I15" s="112">
        <v>745</v>
      </c>
      <c r="J15" s="112">
        <v>116</v>
      </c>
      <c r="K15" s="118" t="s">
        <v>42</v>
      </c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</row>
    <row r="16" spans="1:33">
      <c r="A16" s="120">
        <v>43590</v>
      </c>
      <c r="B16" s="112">
        <v>1011264.767676146</v>
      </c>
      <c r="C16" s="112">
        <v>129258.9907646564</v>
      </c>
      <c r="D16" s="112">
        <v>5440.9</v>
      </c>
      <c r="E16" s="118" t="s">
        <v>42</v>
      </c>
      <c r="G16" s="119">
        <v>43590</v>
      </c>
      <c r="H16" s="112">
        <v>11826</v>
      </c>
      <c r="I16" s="112">
        <v>865</v>
      </c>
      <c r="J16" s="112">
        <v>106</v>
      </c>
      <c r="K16" s="118" t="s">
        <v>42</v>
      </c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</row>
    <row r="17" spans="1:33">
      <c r="A17" s="120">
        <v>43622</v>
      </c>
      <c r="B17" s="112">
        <v>863406.59866615187</v>
      </c>
      <c r="C17" s="112">
        <v>205115.0838118353</v>
      </c>
      <c r="D17" s="112">
        <v>5416.1737046315347</v>
      </c>
      <c r="E17" s="118" t="s">
        <v>42</v>
      </c>
      <c r="G17" s="119">
        <v>43622</v>
      </c>
      <c r="H17" s="112">
        <v>10204</v>
      </c>
      <c r="I17" s="112">
        <v>1426</v>
      </c>
      <c r="J17" s="112">
        <v>103</v>
      </c>
      <c r="K17" s="118" t="s">
        <v>42</v>
      </c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</row>
    <row r="18" spans="1:33">
      <c r="A18" s="120">
        <v>43653</v>
      </c>
      <c r="B18" s="112">
        <v>657710.95269986265</v>
      </c>
      <c r="C18" s="112">
        <v>423854.2324572074</v>
      </c>
      <c r="D18" s="112">
        <v>4133.0146453243469</v>
      </c>
      <c r="E18" s="118" t="s">
        <v>42</v>
      </c>
      <c r="G18" s="119">
        <v>43653</v>
      </c>
      <c r="H18" s="112">
        <v>7745</v>
      </c>
      <c r="I18" s="112">
        <v>2969</v>
      </c>
      <c r="J18" s="112">
        <v>56</v>
      </c>
      <c r="K18" s="118">
        <v>2</v>
      </c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</row>
    <row r="19" spans="1:33">
      <c r="A19" s="120">
        <v>43685</v>
      </c>
      <c r="B19" s="112">
        <v>886422.90119886701</v>
      </c>
      <c r="C19" s="112">
        <v>176464.44352098391</v>
      </c>
      <c r="D19" s="112">
        <v>2742.6</v>
      </c>
      <c r="E19" s="118" t="s">
        <v>42</v>
      </c>
      <c r="G19" s="119">
        <v>43685</v>
      </c>
      <c r="H19" s="112">
        <v>10190</v>
      </c>
      <c r="I19" s="112">
        <v>1173</v>
      </c>
      <c r="J19" s="112">
        <v>48</v>
      </c>
      <c r="K19" s="118" t="s">
        <v>42</v>
      </c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</row>
    <row r="20" spans="1:33">
      <c r="A20" s="120">
        <v>43717</v>
      </c>
      <c r="B20" s="112">
        <v>957114.95223777625</v>
      </c>
      <c r="C20" s="112">
        <v>65304.43385156156</v>
      </c>
      <c r="D20" s="112">
        <v>1828.6703639379959</v>
      </c>
      <c r="E20" s="118" t="s">
        <v>42</v>
      </c>
      <c r="G20" s="119">
        <v>43717</v>
      </c>
      <c r="H20" s="112">
        <v>11316</v>
      </c>
      <c r="I20" s="112">
        <v>435</v>
      </c>
      <c r="J20" s="112">
        <v>25</v>
      </c>
      <c r="K20" s="118" t="s">
        <v>42</v>
      </c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</row>
    <row r="21" spans="1:33">
      <c r="A21" s="120">
        <v>43748</v>
      </c>
      <c r="B21" s="112">
        <v>1164998.06565977</v>
      </c>
      <c r="C21" s="112">
        <v>47549.81875539256</v>
      </c>
      <c r="D21" s="112">
        <v>1452.6</v>
      </c>
      <c r="E21" s="118" t="s">
        <v>42</v>
      </c>
      <c r="G21" s="119">
        <v>43748</v>
      </c>
      <c r="H21" s="112">
        <v>12979</v>
      </c>
      <c r="I21" s="112">
        <v>298</v>
      </c>
      <c r="J21" s="112">
        <v>26</v>
      </c>
      <c r="K21" s="118" t="s">
        <v>42</v>
      </c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</row>
    <row r="22" spans="1:33">
      <c r="A22" s="120">
        <v>43770</v>
      </c>
      <c r="B22" s="112">
        <v>1042238.78164031</v>
      </c>
      <c r="C22" s="112">
        <v>28942.304670048092</v>
      </c>
      <c r="D22" s="112">
        <v>1529.71</v>
      </c>
      <c r="E22" s="118" t="s">
        <v>42</v>
      </c>
      <c r="G22" s="119">
        <v>43770</v>
      </c>
      <c r="H22" s="112">
        <v>12397</v>
      </c>
      <c r="I22" s="112">
        <v>204</v>
      </c>
      <c r="J22" s="112">
        <v>19</v>
      </c>
      <c r="K22" s="118" t="s">
        <v>42</v>
      </c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</row>
    <row r="23" spans="1:33">
      <c r="A23" s="120">
        <v>43801</v>
      </c>
      <c r="B23" s="112">
        <v>1077842.0341566999</v>
      </c>
      <c r="C23" s="112">
        <v>25204.214982636389</v>
      </c>
      <c r="D23" s="112">
        <v>1335.57</v>
      </c>
      <c r="E23" s="118" t="s">
        <v>42</v>
      </c>
      <c r="G23" s="119">
        <v>43801</v>
      </c>
      <c r="H23" s="112">
        <v>12864</v>
      </c>
      <c r="I23" s="112">
        <v>184</v>
      </c>
      <c r="J23" s="112">
        <v>27</v>
      </c>
      <c r="K23" s="118" t="s">
        <v>42</v>
      </c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</row>
    <row r="24" spans="1:33">
      <c r="A24" s="120">
        <v>43831</v>
      </c>
      <c r="B24" s="112">
        <v>1094234.2563336389</v>
      </c>
      <c r="C24" s="112">
        <v>25339.321912858319</v>
      </c>
      <c r="D24" s="112">
        <v>109.95</v>
      </c>
      <c r="E24" s="118" t="s">
        <v>42</v>
      </c>
      <c r="G24" s="119">
        <v>43831</v>
      </c>
      <c r="H24" s="112">
        <v>12913</v>
      </c>
      <c r="I24" s="112">
        <v>172</v>
      </c>
      <c r="J24" s="112">
        <v>2</v>
      </c>
      <c r="K24" s="118">
        <v>1</v>
      </c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</row>
    <row r="25" spans="1:33">
      <c r="A25" s="120">
        <v>43863</v>
      </c>
      <c r="B25" s="112">
        <v>1075541.4510299391</v>
      </c>
      <c r="C25" s="112">
        <v>20659.599999999999</v>
      </c>
      <c r="D25" s="112">
        <v>49.08</v>
      </c>
      <c r="E25" s="118" t="s">
        <v>42</v>
      </c>
      <c r="G25" s="119">
        <v>43863</v>
      </c>
      <c r="H25" s="112">
        <v>12324</v>
      </c>
      <c r="I25" s="112">
        <v>129</v>
      </c>
      <c r="J25" s="112">
        <v>1</v>
      </c>
      <c r="K25" s="118" t="s">
        <v>42</v>
      </c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</row>
    <row r="26" spans="1:33">
      <c r="A26" s="120">
        <v>43893</v>
      </c>
      <c r="B26" s="112">
        <v>2621030.789229834</v>
      </c>
      <c r="C26" s="112">
        <v>44290.972817429327</v>
      </c>
      <c r="D26" s="112">
        <v>103.67</v>
      </c>
      <c r="E26" s="118" t="s">
        <v>42</v>
      </c>
      <c r="G26" s="119">
        <v>43893</v>
      </c>
      <c r="H26" s="112">
        <v>21167</v>
      </c>
      <c r="I26" s="112">
        <v>253</v>
      </c>
      <c r="J26" s="112">
        <v>2</v>
      </c>
      <c r="K26" s="118">
        <v>1</v>
      </c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</row>
    <row r="27" spans="1:33">
      <c r="A27" s="120">
        <v>43925</v>
      </c>
      <c r="B27" s="112">
        <v>1110127.2498814301</v>
      </c>
      <c r="C27" s="112">
        <v>20416.032532461591</v>
      </c>
      <c r="D27" s="112">
        <v>142.38</v>
      </c>
      <c r="E27" s="118">
        <v>41.34</v>
      </c>
      <c r="G27" s="119">
        <v>43925</v>
      </c>
      <c r="H27" s="112">
        <v>11113</v>
      </c>
      <c r="I27" s="112">
        <v>131</v>
      </c>
      <c r="J27" s="112">
        <v>3</v>
      </c>
      <c r="K27" s="118">
        <v>1</v>
      </c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</row>
    <row r="28" spans="1:33">
      <c r="A28" s="120">
        <v>43956</v>
      </c>
      <c r="B28" s="112">
        <v>1088153.049370622</v>
      </c>
      <c r="C28" s="112">
        <v>13348.052996955699</v>
      </c>
      <c r="D28" s="112">
        <v>51.15</v>
      </c>
      <c r="E28" s="118" t="s">
        <v>42</v>
      </c>
      <c r="G28" s="119">
        <v>43956</v>
      </c>
      <c r="H28" s="112">
        <v>11147</v>
      </c>
      <c r="I28" s="112">
        <v>83</v>
      </c>
      <c r="J28" s="112">
        <v>1</v>
      </c>
      <c r="K28" s="118" t="s">
        <v>42</v>
      </c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</row>
    <row r="29" spans="1:33">
      <c r="A29" s="120">
        <v>43988</v>
      </c>
      <c r="B29" s="112">
        <v>1273986.0712676509</v>
      </c>
      <c r="C29" s="112">
        <v>10148.17543001499</v>
      </c>
      <c r="D29" s="112">
        <v>119.35</v>
      </c>
      <c r="E29" s="118" t="s">
        <v>42</v>
      </c>
      <c r="G29" s="119">
        <v>43988</v>
      </c>
      <c r="H29" s="112">
        <v>13811</v>
      </c>
      <c r="I29" s="112">
        <v>68</v>
      </c>
      <c r="J29" s="112">
        <v>2</v>
      </c>
      <c r="K29" s="118" t="s">
        <v>42</v>
      </c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</row>
    <row r="30" spans="1:33">
      <c r="A30" s="120">
        <v>44019</v>
      </c>
      <c r="B30" s="112">
        <v>1639819.3498836961</v>
      </c>
      <c r="C30" s="112">
        <v>8461.2596376418787</v>
      </c>
      <c r="D30" s="112">
        <v>432.67</v>
      </c>
      <c r="E30" s="118" t="s">
        <v>42</v>
      </c>
      <c r="G30" s="119">
        <v>44019</v>
      </c>
      <c r="H30" s="112">
        <v>18653</v>
      </c>
      <c r="I30" s="112">
        <v>59</v>
      </c>
      <c r="J30" s="112">
        <v>4</v>
      </c>
      <c r="K30" s="118" t="s">
        <v>42</v>
      </c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</row>
    <row r="31" spans="1:33">
      <c r="A31" s="120">
        <v>44051</v>
      </c>
      <c r="B31" s="112">
        <v>1665229.3382838899</v>
      </c>
      <c r="C31" s="112">
        <v>7677.2000000000007</v>
      </c>
      <c r="D31" s="112">
        <v>51.15</v>
      </c>
      <c r="E31" s="118" t="s">
        <v>42</v>
      </c>
      <c r="G31" s="119">
        <v>44051</v>
      </c>
      <c r="H31" s="112">
        <v>18458</v>
      </c>
      <c r="I31" s="112">
        <v>47</v>
      </c>
      <c r="J31" s="112">
        <v>1</v>
      </c>
      <c r="K31" s="118" t="s">
        <v>42</v>
      </c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</row>
    <row r="32" spans="1:33">
      <c r="A32" s="120">
        <v>44083</v>
      </c>
      <c r="B32" s="112">
        <v>1312530.9034465449</v>
      </c>
      <c r="C32" s="112">
        <v>5994.75</v>
      </c>
      <c r="D32" s="112">
        <v>98.56</v>
      </c>
      <c r="E32" s="118" t="s">
        <v>42</v>
      </c>
      <c r="G32" s="119">
        <v>44083</v>
      </c>
      <c r="H32" s="112">
        <v>14989</v>
      </c>
      <c r="I32" s="112">
        <v>39</v>
      </c>
      <c r="J32" s="112">
        <v>2</v>
      </c>
      <c r="K32" s="118" t="s">
        <v>42</v>
      </c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</row>
    <row r="33" spans="1:33">
      <c r="A33" s="120">
        <v>44114</v>
      </c>
      <c r="B33" s="112">
        <v>1376926.6954402139</v>
      </c>
      <c r="C33" s="112">
        <v>5701.69</v>
      </c>
      <c r="D33" s="112">
        <v>102.33</v>
      </c>
      <c r="E33" s="118" t="s">
        <v>42</v>
      </c>
      <c r="G33" s="119">
        <v>44114</v>
      </c>
      <c r="H33" s="112">
        <v>15626</v>
      </c>
      <c r="I33" s="112">
        <v>34</v>
      </c>
      <c r="J33" s="112">
        <v>2</v>
      </c>
      <c r="K33" s="118" t="s">
        <v>42</v>
      </c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</row>
    <row r="34" spans="1:33">
      <c r="A34" s="120">
        <v>44136</v>
      </c>
      <c r="B34" s="112">
        <v>1341604.7531056311</v>
      </c>
      <c r="C34" s="112">
        <v>3406.67</v>
      </c>
      <c r="D34" s="112">
        <v>102.33</v>
      </c>
      <c r="E34" s="118" t="s">
        <v>42</v>
      </c>
      <c r="G34" s="119">
        <v>44136</v>
      </c>
      <c r="H34" s="112">
        <v>15538</v>
      </c>
      <c r="I34" s="112">
        <v>21</v>
      </c>
      <c r="J34" s="112">
        <v>2</v>
      </c>
      <c r="K34" s="118" t="s">
        <v>42</v>
      </c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</row>
    <row r="35" spans="1:33">
      <c r="A35" s="120">
        <v>44167</v>
      </c>
      <c r="B35" s="112">
        <v>1560974.093134783</v>
      </c>
      <c r="C35" s="112">
        <v>3470.034434257137</v>
      </c>
      <c r="D35" s="112">
        <v>153.06</v>
      </c>
      <c r="E35" s="118" t="s">
        <v>42</v>
      </c>
      <c r="G35" s="119">
        <v>44167</v>
      </c>
      <c r="H35" s="112">
        <v>18639</v>
      </c>
      <c r="I35" s="112">
        <v>26</v>
      </c>
      <c r="J35" s="112">
        <v>3</v>
      </c>
      <c r="K35" s="118" t="s">
        <v>42</v>
      </c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</row>
    <row r="36" spans="1:33">
      <c r="A36" s="120">
        <v>44197</v>
      </c>
      <c r="B36" s="112">
        <v>1736725.023199664</v>
      </c>
      <c r="C36" s="112">
        <v>2853.03</v>
      </c>
      <c r="D36" s="112">
        <v>25.59</v>
      </c>
      <c r="E36" s="118" t="s">
        <v>42</v>
      </c>
      <c r="G36" s="119">
        <v>44197</v>
      </c>
      <c r="H36" s="112">
        <v>20822</v>
      </c>
      <c r="I36" s="112">
        <v>15</v>
      </c>
      <c r="J36" s="112">
        <v>1</v>
      </c>
      <c r="K36" s="118" t="s">
        <v>42</v>
      </c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</row>
    <row r="37" spans="1:33">
      <c r="A37" s="120">
        <v>44229</v>
      </c>
      <c r="B37" s="112">
        <v>1247728.249746002</v>
      </c>
      <c r="C37" s="112">
        <v>2021.03</v>
      </c>
      <c r="D37" s="112" t="s">
        <v>42</v>
      </c>
      <c r="E37" s="118" t="s">
        <v>42</v>
      </c>
      <c r="G37" s="119">
        <v>44229</v>
      </c>
      <c r="H37" s="112">
        <v>14649</v>
      </c>
      <c r="I37" s="112">
        <v>14</v>
      </c>
      <c r="J37" s="112" t="s">
        <v>42</v>
      </c>
      <c r="K37" s="118" t="s">
        <v>42</v>
      </c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</row>
    <row r="38" spans="1:33">
      <c r="A38" s="120">
        <v>44258</v>
      </c>
      <c r="B38" s="112">
        <v>1438611.3573508209</v>
      </c>
      <c r="C38" s="112">
        <v>2457.58</v>
      </c>
      <c r="D38" s="112">
        <v>38.39</v>
      </c>
      <c r="E38" s="118" t="s">
        <v>42</v>
      </c>
      <c r="G38" s="119">
        <v>44258</v>
      </c>
      <c r="H38" s="112">
        <v>16463</v>
      </c>
      <c r="I38" s="112">
        <v>17</v>
      </c>
      <c r="J38" s="112">
        <v>2</v>
      </c>
      <c r="K38" s="118" t="s">
        <v>42</v>
      </c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</row>
    <row r="39" spans="1:33" ht="15.75" thickBot="1">
      <c r="A39" s="117">
        <v>44290</v>
      </c>
      <c r="B39" s="115">
        <v>1304170.364887024</v>
      </c>
      <c r="C39" s="115">
        <v>2815.54</v>
      </c>
      <c r="D39" s="115" t="s">
        <v>42</v>
      </c>
      <c r="E39" s="114" t="s">
        <v>42</v>
      </c>
      <c r="G39" s="116">
        <v>44290</v>
      </c>
      <c r="H39" s="115">
        <v>14869</v>
      </c>
      <c r="I39" s="115">
        <v>19</v>
      </c>
      <c r="J39" s="115" t="s">
        <v>42</v>
      </c>
      <c r="K39" s="114" t="s">
        <v>42</v>
      </c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</row>
    <row r="40" spans="1:33"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</row>
    <row r="41" spans="1:33"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</row>
    <row r="42" spans="1:33"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</row>
    <row r="43" spans="1:33"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</row>
    <row r="44" spans="1:33"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</row>
    <row r="45" spans="1:33"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</row>
    <row r="46" spans="1:33"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</row>
    <row r="47" spans="1:33"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</row>
    <row r="48" spans="1:33"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</row>
    <row r="49" spans="13:33"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</row>
    <row r="50" spans="13:33"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</row>
    <row r="51" spans="13:33"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</row>
    <row r="52" spans="13:33"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</row>
    <row r="53" spans="13:33"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</row>
    <row r="54" spans="13:33"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</row>
    <row r="55" spans="13:33"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</row>
    <row r="56" spans="13:33"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</row>
    <row r="57" spans="13:33"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</row>
    <row r="58" spans="13:33"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</row>
    <row r="59" spans="13:33"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</row>
    <row r="60" spans="13:33"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</row>
    <row r="61" spans="13:33"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</row>
    <row r="62" spans="13:33"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</row>
    <row r="63" spans="13:33"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</row>
    <row r="64" spans="13:33"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</row>
    <row r="65" spans="2:33"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</row>
    <row r="66" spans="2:33">
      <c r="C66" s="112">
        <v>2019</v>
      </c>
      <c r="D66" s="112">
        <v>2020</v>
      </c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</row>
    <row r="67" spans="2:33">
      <c r="B67" s="112" t="s">
        <v>124</v>
      </c>
      <c r="C67" s="112">
        <f>SUM(H12:K23)</f>
        <v>146852</v>
      </c>
      <c r="D67" s="112">
        <f>SUM(H24:K35)</f>
        <v>185468</v>
      </c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</row>
    <row r="68" spans="2:33">
      <c r="B68" s="112" t="s">
        <v>125</v>
      </c>
      <c r="C68" s="112">
        <f>SUM(B12:E23)</f>
        <v>13078217.197168751</v>
      </c>
      <c r="D68" s="112">
        <f>SUM(B24:E35)</f>
        <v>17330628.780169494</v>
      </c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</row>
    <row r="69" spans="2:33"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</row>
    <row r="70" spans="2:33"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</row>
    <row r="71" spans="2:33"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</row>
    <row r="72" spans="2:33">
      <c r="B72" s="112" t="s">
        <v>126</v>
      </c>
      <c r="C72" s="113">
        <f>_xlfn.RRI(1,C67,D67)</f>
        <v>0.26295862501021428</v>
      </c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</row>
    <row r="73" spans="2:33">
      <c r="B73" s="112" t="s">
        <v>127</v>
      </c>
      <c r="C73" s="113">
        <f>_xlfn.RRI(1,C68,D68)</f>
        <v>0.32515223741056465</v>
      </c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</row>
    <row r="74" spans="2:33"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</row>
    <row r="75" spans="2:33"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</row>
  </sheetData>
  <mergeCells count="3">
    <mergeCell ref="A2:E2"/>
    <mergeCell ref="G2:K2"/>
    <mergeCell ref="A1:K1"/>
  </mergeCells>
  <pageMargins left="0.7" right="0.7" top="0.75" bottom="0.75" header="0.3" footer="0.3"/>
  <pageSetup orientation="portrait" horizontalDpi="4294967293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BBC798-0818-4A62-BB5A-52F6F667B218}">
  <sheetPr>
    <tabColor theme="0"/>
  </sheetPr>
  <dimension ref="A1:AL39"/>
  <sheetViews>
    <sheetView workbookViewId="0">
      <selection sqref="A1:Q1"/>
    </sheetView>
  </sheetViews>
  <sheetFormatPr defaultColWidth="9.140625" defaultRowHeight="12.75"/>
  <cols>
    <col min="1" max="1" width="19.140625" style="25" bestFit="1" customWidth="1"/>
    <col min="2" max="2" width="40.5703125" style="8" customWidth="1"/>
    <col min="3" max="16384" width="9.140625" style="8"/>
  </cols>
  <sheetData>
    <row r="1" spans="1:38" ht="21">
      <c r="A1" s="145" t="s">
        <v>1709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</row>
    <row r="2" spans="1:38">
      <c r="C2" s="37">
        <f>DATE(LEFT(C3,4),MID(C3,5,2),RIGHT(C3))</f>
        <v>43225</v>
      </c>
      <c r="D2" s="37">
        <f t="shared" ref="D2:AL2" si="0">DATE(LEFT(D3,4),MID(D3,5,2),RIGHT(D3))</f>
        <v>43257</v>
      </c>
      <c r="E2" s="37">
        <f t="shared" si="0"/>
        <v>43288</v>
      </c>
      <c r="F2" s="37">
        <f t="shared" si="0"/>
        <v>43320</v>
      </c>
      <c r="G2" s="37">
        <f t="shared" si="0"/>
        <v>43352</v>
      </c>
      <c r="H2" s="37">
        <f t="shared" si="0"/>
        <v>43373</v>
      </c>
      <c r="I2" s="37">
        <f t="shared" si="0"/>
        <v>43405</v>
      </c>
      <c r="J2" s="37">
        <f t="shared" si="0"/>
        <v>43436</v>
      </c>
      <c r="K2" s="37">
        <f t="shared" si="0"/>
        <v>43466</v>
      </c>
      <c r="L2" s="37">
        <f t="shared" si="0"/>
        <v>43498</v>
      </c>
      <c r="M2" s="37">
        <f t="shared" si="0"/>
        <v>43527</v>
      </c>
      <c r="N2" s="37">
        <f t="shared" si="0"/>
        <v>43559</v>
      </c>
      <c r="O2" s="37">
        <f t="shared" si="0"/>
        <v>43590</v>
      </c>
      <c r="P2" s="37">
        <f t="shared" si="0"/>
        <v>43622</v>
      </c>
      <c r="Q2" s="37">
        <f t="shared" si="0"/>
        <v>43653</v>
      </c>
      <c r="R2" s="37">
        <f t="shared" si="0"/>
        <v>43685</v>
      </c>
      <c r="S2" s="37">
        <f t="shared" si="0"/>
        <v>43717</v>
      </c>
      <c r="T2" s="37">
        <f t="shared" si="0"/>
        <v>43739</v>
      </c>
      <c r="U2" s="37">
        <f t="shared" si="0"/>
        <v>43770</v>
      </c>
      <c r="V2" s="37">
        <f t="shared" si="0"/>
        <v>43801</v>
      </c>
      <c r="W2" s="37">
        <f t="shared" si="0"/>
        <v>43831</v>
      </c>
      <c r="X2" s="37">
        <f t="shared" si="0"/>
        <v>43863</v>
      </c>
      <c r="Y2" s="37">
        <f t="shared" si="0"/>
        <v>43893</v>
      </c>
      <c r="Z2" s="37">
        <f t="shared" si="0"/>
        <v>43925</v>
      </c>
      <c r="AA2" s="37">
        <f t="shared" si="0"/>
        <v>43956</v>
      </c>
      <c r="AB2" s="37">
        <f t="shared" si="0"/>
        <v>43988</v>
      </c>
      <c r="AC2" s="37">
        <f t="shared" si="0"/>
        <v>44019</v>
      </c>
      <c r="AD2" s="37">
        <f t="shared" si="0"/>
        <v>44051</v>
      </c>
      <c r="AE2" s="37">
        <f t="shared" si="0"/>
        <v>44083</v>
      </c>
      <c r="AF2" s="37">
        <f t="shared" si="0"/>
        <v>44104</v>
      </c>
      <c r="AG2" s="37">
        <f t="shared" si="0"/>
        <v>44136</v>
      </c>
      <c r="AH2" s="37">
        <f t="shared" si="0"/>
        <v>44167</v>
      </c>
      <c r="AI2" s="37">
        <f t="shared" si="0"/>
        <v>44197</v>
      </c>
      <c r="AJ2" s="37">
        <f t="shared" si="0"/>
        <v>44229</v>
      </c>
      <c r="AK2" s="37">
        <f t="shared" si="0"/>
        <v>44258</v>
      </c>
      <c r="AL2" s="37">
        <f t="shared" si="0"/>
        <v>44290</v>
      </c>
    </row>
    <row r="3" spans="1:38" s="3" customFormat="1">
      <c r="A3" s="24" t="s">
        <v>57</v>
      </c>
      <c r="B3" s="1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2" t="s">
        <v>6</v>
      </c>
      <c r="I3" s="2" t="s">
        <v>7</v>
      </c>
      <c r="J3" s="2" t="s">
        <v>8</v>
      </c>
      <c r="K3" s="2" t="s">
        <v>9</v>
      </c>
      <c r="L3" s="2" t="s">
        <v>10</v>
      </c>
      <c r="M3" s="2" t="s">
        <v>11</v>
      </c>
      <c r="N3" s="2" t="s">
        <v>12</v>
      </c>
      <c r="O3" s="2" t="s">
        <v>13</v>
      </c>
      <c r="P3" s="2" t="s">
        <v>14</v>
      </c>
      <c r="Q3" s="2" t="s">
        <v>15</v>
      </c>
      <c r="R3" s="2" t="s">
        <v>16</v>
      </c>
      <c r="S3" s="2" t="s">
        <v>17</v>
      </c>
      <c r="T3" s="2">
        <v>20191001</v>
      </c>
      <c r="U3" s="2" t="s">
        <v>18</v>
      </c>
      <c r="V3" s="2" t="s">
        <v>19</v>
      </c>
      <c r="W3" s="2" t="s">
        <v>20</v>
      </c>
      <c r="X3" s="2" t="s">
        <v>21</v>
      </c>
      <c r="Y3" s="2" t="s">
        <v>22</v>
      </c>
      <c r="Z3" s="2" t="s">
        <v>23</v>
      </c>
      <c r="AA3" s="2" t="s">
        <v>24</v>
      </c>
      <c r="AB3" s="2" t="s">
        <v>25</v>
      </c>
      <c r="AC3" s="2" t="s">
        <v>26</v>
      </c>
      <c r="AD3" s="2" t="s">
        <v>27</v>
      </c>
      <c r="AE3" s="2" t="s">
        <v>28</v>
      </c>
      <c r="AF3" s="2" t="s">
        <v>29</v>
      </c>
      <c r="AG3" s="2" t="s">
        <v>30</v>
      </c>
      <c r="AH3" s="2" t="s">
        <v>31</v>
      </c>
      <c r="AI3" s="2" t="s">
        <v>32</v>
      </c>
      <c r="AJ3" s="2" t="s">
        <v>33</v>
      </c>
      <c r="AK3" s="2" t="s">
        <v>34</v>
      </c>
      <c r="AL3" s="2" t="s">
        <v>35</v>
      </c>
    </row>
    <row r="4" spans="1:38" s="3" customFormat="1">
      <c r="A4" s="14" t="s">
        <v>60</v>
      </c>
      <c r="B4" s="4" t="s">
        <v>36</v>
      </c>
      <c r="C4" s="28">
        <v>2173046.7312545208</v>
      </c>
      <c r="D4" s="5">
        <v>2036334.8815872751</v>
      </c>
      <c r="E4" s="5">
        <v>2067281.1798413559</v>
      </c>
      <c r="F4" s="5">
        <v>2050700.6826530241</v>
      </c>
      <c r="G4" s="5">
        <v>1937735.324653558</v>
      </c>
      <c r="H4" s="5">
        <v>2169003.1519918488</v>
      </c>
      <c r="I4" s="5">
        <v>2151058.807582025</v>
      </c>
      <c r="J4" s="5">
        <v>2070759.1168227801</v>
      </c>
      <c r="K4" s="5">
        <v>2395493.3457504939</v>
      </c>
      <c r="L4" s="5">
        <v>2252320.8609973849</v>
      </c>
      <c r="M4" s="5">
        <v>2432086.5516741159</v>
      </c>
      <c r="N4" s="5">
        <v>2330440.8683331772</v>
      </c>
      <c r="O4" s="5">
        <v>2352616.9459493682</v>
      </c>
      <c r="P4" s="5">
        <v>2162405.1718320688</v>
      </c>
      <c r="Q4" s="5">
        <v>2323218.7958366112</v>
      </c>
      <c r="R4" s="5">
        <v>2224343.688992857</v>
      </c>
      <c r="S4" s="5">
        <v>2126309.9951467421</v>
      </c>
      <c r="T4" s="5">
        <v>2275646.060229782</v>
      </c>
      <c r="U4" s="5">
        <v>2230077.2645861642</v>
      </c>
      <c r="V4" s="5">
        <v>2252677.8623496029</v>
      </c>
      <c r="W4" s="5">
        <v>2612211.8336324291</v>
      </c>
      <c r="X4" s="5">
        <v>2441590.8503974592</v>
      </c>
      <c r="Y4" s="5">
        <v>2839346.501577301</v>
      </c>
      <c r="Z4" s="5">
        <v>2383694.527350286</v>
      </c>
      <c r="AA4" s="5">
        <v>2458429.5102941939</v>
      </c>
      <c r="AB4" s="5">
        <v>2427532.942279011</v>
      </c>
      <c r="AC4" s="5">
        <v>2870255.0042493888</v>
      </c>
      <c r="AD4" s="5">
        <v>2580454.6869225432</v>
      </c>
      <c r="AE4" s="5">
        <v>2460603.8771835011</v>
      </c>
      <c r="AF4" s="5">
        <v>2579436.2706013452</v>
      </c>
      <c r="AG4" s="5">
        <v>2485049.2414381132</v>
      </c>
      <c r="AH4" s="5">
        <v>2893497.955882574</v>
      </c>
      <c r="AI4" s="28">
        <v>3506680.0898271869</v>
      </c>
      <c r="AJ4" s="5">
        <v>2907334.9237663541</v>
      </c>
      <c r="AK4" s="28">
        <v>3169964.6526849461</v>
      </c>
      <c r="AL4" s="5">
        <v>2831407.7291844892</v>
      </c>
    </row>
    <row r="5" spans="1:38" s="3" customFormat="1">
      <c r="A5" s="142" t="s">
        <v>61</v>
      </c>
      <c r="B5" s="2" t="s">
        <v>51</v>
      </c>
      <c r="C5" s="6">
        <v>57486.450130945494</v>
      </c>
      <c r="D5" s="6">
        <v>52932.663477379043</v>
      </c>
      <c r="E5" s="6">
        <v>48271.592854056456</v>
      </c>
      <c r="F5" s="6">
        <v>49004.819997558618</v>
      </c>
      <c r="G5" s="6">
        <v>47219.960000000028</v>
      </c>
      <c r="H5" s="6">
        <v>42069.790000000023</v>
      </c>
      <c r="I5" s="6">
        <v>42416.246400638513</v>
      </c>
      <c r="J5" s="6">
        <v>40997.790000000037</v>
      </c>
      <c r="K5" s="6">
        <v>43280.890000000043</v>
      </c>
      <c r="L5" s="6">
        <v>37203.470000000038</v>
      </c>
      <c r="M5" s="6">
        <v>35942.240000000027</v>
      </c>
      <c r="N5" s="6">
        <v>37061.850000000028</v>
      </c>
      <c r="O5" s="6">
        <v>33245.460000000043</v>
      </c>
      <c r="P5" s="6">
        <v>31893.620000000039</v>
      </c>
      <c r="Q5" s="6">
        <v>34433.620000000039</v>
      </c>
      <c r="R5" s="6">
        <v>35319.440000000031</v>
      </c>
      <c r="S5" s="6">
        <v>33984.370000000039</v>
      </c>
      <c r="T5" s="6">
        <v>28487.100000000039</v>
      </c>
      <c r="U5" s="6">
        <v>32316.740000000042</v>
      </c>
      <c r="V5" s="6">
        <v>28831.02000000003</v>
      </c>
      <c r="W5" s="6">
        <v>31829.010000000038</v>
      </c>
      <c r="X5" s="6">
        <v>23511.550000000039</v>
      </c>
      <c r="Y5" s="6">
        <v>31903.23000000005</v>
      </c>
      <c r="Z5" s="6">
        <v>24965.43000000004</v>
      </c>
      <c r="AA5" s="6">
        <v>22884.50000000004</v>
      </c>
      <c r="AB5" s="6">
        <v>24255.93000000004</v>
      </c>
      <c r="AC5" s="6">
        <v>23698.000000000051</v>
      </c>
      <c r="AD5" s="6">
        <v>23823.73000000004</v>
      </c>
      <c r="AE5" s="6">
        <v>23092.52000000003</v>
      </c>
      <c r="AF5" s="6">
        <v>26552.020000000051</v>
      </c>
      <c r="AG5" s="6">
        <v>23541.390000000039</v>
      </c>
      <c r="AH5" s="6">
        <v>31066.970000000048</v>
      </c>
      <c r="AI5" s="6">
        <v>31705.270000000051</v>
      </c>
      <c r="AJ5" s="6">
        <v>23601.970000000041</v>
      </c>
      <c r="AK5" s="6">
        <v>23445.55000000005</v>
      </c>
      <c r="AL5" s="6">
        <v>22922.38000000003</v>
      </c>
    </row>
    <row r="6" spans="1:38" s="3" customFormat="1">
      <c r="A6" s="143"/>
      <c r="B6" s="2" t="s">
        <v>50</v>
      </c>
      <c r="C6" s="6">
        <v>2115560.2811235772</v>
      </c>
      <c r="D6" s="6">
        <v>1983402.218109898</v>
      </c>
      <c r="E6" s="6">
        <v>2019009.586987301</v>
      </c>
      <c r="F6" s="6">
        <v>2001695.8626554669</v>
      </c>
      <c r="G6" s="6">
        <v>1890515.3646535589</v>
      </c>
      <c r="H6" s="6">
        <v>2126933.361991853</v>
      </c>
      <c r="I6" s="6">
        <v>2108642.5611813879</v>
      </c>
      <c r="J6" s="6">
        <v>2029761.326822781</v>
      </c>
      <c r="K6" s="6">
        <v>2352212.4557504961</v>
      </c>
      <c r="L6" s="6">
        <v>2215117.390997387</v>
      </c>
      <c r="M6" s="6">
        <v>2396144.311674118</v>
      </c>
      <c r="N6" s="6">
        <v>2293379.0183331789</v>
      </c>
      <c r="O6" s="6">
        <v>2319371.485949371</v>
      </c>
      <c r="P6" s="6">
        <v>2130511.551832072</v>
      </c>
      <c r="Q6" s="6">
        <v>2288785.1758366129</v>
      </c>
      <c r="R6" s="6">
        <v>2189024.2489928589</v>
      </c>
      <c r="S6" s="6">
        <v>2092325.6251467441</v>
      </c>
      <c r="T6" s="6">
        <v>2247158.9602297852</v>
      </c>
      <c r="U6" s="6">
        <v>2197760.5245861658</v>
      </c>
      <c r="V6" s="6">
        <v>2223846.8423496052</v>
      </c>
      <c r="W6" s="6">
        <v>2580382.8236324312</v>
      </c>
      <c r="X6" s="6">
        <v>2418079.3003974608</v>
      </c>
      <c r="Y6" s="6">
        <v>2807443.2715773042</v>
      </c>
      <c r="Z6" s="6">
        <v>2358729.0973502891</v>
      </c>
      <c r="AA6" s="6">
        <v>2435545.0102941971</v>
      </c>
      <c r="AB6" s="6">
        <v>2403277.0122790141</v>
      </c>
      <c r="AC6" s="6">
        <v>2846557.0042493921</v>
      </c>
      <c r="AD6" s="6">
        <v>2556630.9569225451</v>
      </c>
      <c r="AE6" s="6">
        <v>2437511.357183503</v>
      </c>
      <c r="AF6" s="6">
        <v>2552884.250601348</v>
      </c>
      <c r="AG6" s="6">
        <v>2461507.8514381149</v>
      </c>
      <c r="AH6" s="6">
        <v>2862430.985882577</v>
      </c>
      <c r="AI6" s="6">
        <v>3474974.8198271738</v>
      </c>
      <c r="AJ6" s="6">
        <v>2883732.9537663548</v>
      </c>
      <c r="AK6" s="6">
        <v>3146519.1026849351</v>
      </c>
      <c r="AL6" s="6">
        <v>2808485.3491844921</v>
      </c>
    </row>
    <row r="7" spans="1:38" s="3" customFormat="1">
      <c r="A7" s="143"/>
      <c r="B7" s="4" t="s">
        <v>36</v>
      </c>
      <c r="C7" s="28">
        <v>1560601.5843799959</v>
      </c>
      <c r="D7" s="5">
        <v>1461145.3077051409</v>
      </c>
      <c r="E7" s="5">
        <v>1532942.3714949291</v>
      </c>
      <c r="F7" s="5">
        <v>1577363.027238182</v>
      </c>
      <c r="G7" s="5">
        <v>1545676.396055802</v>
      </c>
      <c r="H7" s="5">
        <v>1617630.8463730379</v>
      </c>
      <c r="I7" s="5">
        <v>1569422.5723341161</v>
      </c>
      <c r="J7" s="5">
        <v>1830457.5652371789</v>
      </c>
      <c r="K7" s="5">
        <v>1866322.3848390561</v>
      </c>
      <c r="L7" s="5">
        <v>1598123.122459868</v>
      </c>
      <c r="M7" s="5">
        <v>1774701.6811889629</v>
      </c>
      <c r="N7" s="5">
        <v>1678015.7562690531</v>
      </c>
      <c r="O7" s="5">
        <v>1699668.7018156289</v>
      </c>
      <c r="P7" s="5">
        <v>1529891.917542587</v>
      </c>
      <c r="Q7" s="5">
        <v>1618869.9768652669</v>
      </c>
      <c r="R7" s="5">
        <v>1661888.1217085649</v>
      </c>
      <c r="S7" s="5">
        <v>1600293.107824157</v>
      </c>
      <c r="T7" s="5">
        <v>1721828.639276434</v>
      </c>
      <c r="U7" s="5">
        <v>1691104.851341598</v>
      </c>
      <c r="V7" s="5">
        <v>1875320.15097155</v>
      </c>
      <c r="W7" s="5">
        <v>1875991.3341703149</v>
      </c>
      <c r="X7" s="5">
        <v>1700227.7092003829</v>
      </c>
      <c r="Y7" s="28">
        <v>2015635.5726093571</v>
      </c>
      <c r="Z7" s="5">
        <v>1712653.194734148</v>
      </c>
      <c r="AA7" s="5">
        <v>1717785.160626817</v>
      </c>
      <c r="AB7" s="5">
        <v>1585102.535968086</v>
      </c>
      <c r="AC7" s="5">
        <v>1739266.4220857581</v>
      </c>
      <c r="AD7" s="5">
        <v>1696235.4773969529</v>
      </c>
      <c r="AE7" s="5">
        <v>1703170.149184095</v>
      </c>
      <c r="AF7" s="5">
        <v>1877607.803840715</v>
      </c>
      <c r="AG7" s="5">
        <v>1816882.583704669</v>
      </c>
      <c r="AH7" s="5">
        <v>2192891.7251612758</v>
      </c>
      <c r="AI7" s="28">
        <v>2251018.0903998408</v>
      </c>
      <c r="AJ7" s="5">
        <v>1848581.2632778329</v>
      </c>
      <c r="AK7" s="28">
        <v>2082893.9388353089</v>
      </c>
      <c r="AL7" s="5">
        <v>1919115.8151710171</v>
      </c>
    </row>
    <row r="8" spans="1:38" s="3" customFormat="1">
      <c r="A8" s="143"/>
      <c r="B8" s="2" t="s">
        <v>49</v>
      </c>
      <c r="C8" s="6">
        <v>54785.788402730948</v>
      </c>
      <c r="D8" s="6">
        <v>49749.431026682723</v>
      </c>
      <c r="E8" s="6">
        <v>49326.849999999991</v>
      </c>
      <c r="F8" s="6">
        <v>44906.069513377173</v>
      </c>
      <c r="G8" s="6">
        <v>46603.519999999997</v>
      </c>
      <c r="H8" s="6">
        <v>44110.06</v>
      </c>
      <c r="I8" s="6">
        <v>38841.230000000003</v>
      </c>
      <c r="J8" s="6">
        <v>37765.593500000003</v>
      </c>
      <c r="K8" s="6">
        <v>74733.87</v>
      </c>
      <c r="L8" s="6">
        <v>61005.16</v>
      </c>
      <c r="M8" s="6">
        <v>67703.87</v>
      </c>
      <c r="N8" s="6">
        <v>61103.18</v>
      </c>
      <c r="O8" s="6">
        <v>65871.56</v>
      </c>
      <c r="P8" s="6">
        <v>53004.25</v>
      </c>
      <c r="Q8" s="6">
        <v>57807.360947307803</v>
      </c>
      <c r="R8" s="6">
        <v>62472.98</v>
      </c>
      <c r="S8" s="6">
        <v>45361.37</v>
      </c>
      <c r="T8" s="6">
        <v>60413.23000000001</v>
      </c>
      <c r="U8" s="6">
        <v>51930.070000000007</v>
      </c>
      <c r="V8" s="6">
        <v>53822.44</v>
      </c>
      <c r="W8" s="6">
        <v>65614.05</v>
      </c>
      <c r="X8" s="6">
        <v>63905.654632153033</v>
      </c>
      <c r="Y8" s="6">
        <v>72625.72</v>
      </c>
      <c r="Z8" s="6">
        <v>55941.53</v>
      </c>
      <c r="AA8" s="6">
        <v>56818.939836966041</v>
      </c>
      <c r="AB8" s="6">
        <v>55412.27</v>
      </c>
      <c r="AC8" s="6">
        <v>64561.23</v>
      </c>
      <c r="AD8" s="6">
        <v>63466.372612693522</v>
      </c>
      <c r="AE8" s="6">
        <v>54162.041120090696</v>
      </c>
      <c r="AF8" s="6">
        <v>65649.469999999987</v>
      </c>
      <c r="AG8" s="6">
        <v>55557.47845041658</v>
      </c>
      <c r="AH8" s="6">
        <v>61151.069673497863</v>
      </c>
      <c r="AI8" s="6">
        <v>72740.890000000014</v>
      </c>
      <c r="AJ8" s="6">
        <v>64915.894008041992</v>
      </c>
      <c r="AK8" s="6">
        <v>67055.98000000001</v>
      </c>
      <c r="AL8" s="6">
        <v>55689.417223861259</v>
      </c>
    </row>
    <row r="9" spans="1:38" s="3" customFormat="1">
      <c r="A9" s="143"/>
      <c r="B9" s="2" t="s">
        <v>48</v>
      </c>
      <c r="C9" s="6">
        <v>1505815.7959772621</v>
      </c>
      <c r="D9" s="6">
        <v>1411395.8766784561</v>
      </c>
      <c r="E9" s="6">
        <v>1483615.5214949299</v>
      </c>
      <c r="F9" s="6">
        <v>1532456.9577248041</v>
      </c>
      <c r="G9" s="6">
        <v>1499072.8760558029</v>
      </c>
      <c r="H9" s="6">
        <v>1573520.786373036</v>
      </c>
      <c r="I9" s="6">
        <v>1530581.3423341161</v>
      </c>
      <c r="J9" s="6">
        <v>1792691.971737178</v>
      </c>
      <c r="K9" s="6">
        <v>1791588.5148390571</v>
      </c>
      <c r="L9" s="6">
        <v>1537117.9624598711</v>
      </c>
      <c r="M9" s="6">
        <v>1706997.811188966</v>
      </c>
      <c r="N9" s="6">
        <v>1616912.5762690559</v>
      </c>
      <c r="O9" s="6">
        <v>1633797.1418156321</v>
      </c>
      <c r="P9" s="6">
        <v>1476887.6675425889</v>
      </c>
      <c r="Q9" s="6">
        <v>1561062.615917962</v>
      </c>
      <c r="R9" s="6">
        <v>1599415.141708571</v>
      </c>
      <c r="S9" s="6">
        <v>1554931.737824159</v>
      </c>
      <c r="T9" s="6">
        <v>1661415.4092764379</v>
      </c>
      <c r="U9" s="6">
        <v>1639174.781341603</v>
      </c>
      <c r="V9" s="6">
        <v>1821497.710971554</v>
      </c>
      <c r="W9" s="6">
        <v>1810377.284170317</v>
      </c>
      <c r="X9" s="6">
        <v>1636322.054568233</v>
      </c>
      <c r="Y9" s="6">
        <v>1943009.8526093571</v>
      </c>
      <c r="Z9" s="6">
        <v>1656711.664734154</v>
      </c>
      <c r="AA9" s="6">
        <v>1660966.2207898509</v>
      </c>
      <c r="AB9" s="6">
        <v>1529690.2659680869</v>
      </c>
      <c r="AC9" s="6">
        <v>1674705.192085759</v>
      </c>
      <c r="AD9" s="6">
        <v>1632769.104784264</v>
      </c>
      <c r="AE9" s="6">
        <v>1649008.1080640049</v>
      </c>
      <c r="AF9" s="6">
        <v>1811958.3338407171</v>
      </c>
      <c r="AG9" s="6">
        <v>1761325.105254255</v>
      </c>
      <c r="AH9" s="6">
        <v>2131740.6554877819</v>
      </c>
      <c r="AI9" s="6">
        <v>2178277.2003998458</v>
      </c>
      <c r="AJ9" s="6">
        <v>1783665.369269792</v>
      </c>
      <c r="AK9" s="6">
        <v>2015837.958835308</v>
      </c>
      <c r="AL9" s="6">
        <v>1863426.3979471549</v>
      </c>
    </row>
    <row r="10" spans="1:38" s="3" customFormat="1">
      <c r="A10" s="143"/>
      <c r="B10" s="4" t="s">
        <v>36</v>
      </c>
      <c r="C10" s="28">
        <v>158269.96575700771</v>
      </c>
      <c r="D10" s="5">
        <v>128701.6654384827</v>
      </c>
      <c r="E10" s="5">
        <v>133735.8566193736</v>
      </c>
      <c r="F10" s="5">
        <v>139373.40549815321</v>
      </c>
      <c r="G10" s="5">
        <v>123798.8198125396</v>
      </c>
      <c r="H10" s="5">
        <v>151855.0704343369</v>
      </c>
      <c r="I10" s="5">
        <v>213201.17622889741</v>
      </c>
      <c r="J10" s="5">
        <v>219366.87372823371</v>
      </c>
      <c r="K10" s="5">
        <v>172750.73086879461</v>
      </c>
      <c r="L10" s="5">
        <v>166208.31169452809</v>
      </c>
      <c r="M10" s="5">
        <v>168282.8788192998</v>
      </c>
      <c r="N10" s="5">
        <v>203124.2123882361</v>
      </c>
      <c r="O10" s="5">
        <v>156451.45577317261</v>
      </c>
      <c r="P10" s="5">
        <v>137282.33621740859</v>
      </c>
      <c r="Q10" s="5">
        <v>144064.4568605274</v>
      </c>
      <c r="R10" s="5">
        <v>148383.58567958581</v>
      </c>
      <c r="S10" s="5">
        <v>147597.60273524601</v>
      </c>
      <c r="T10" s="5">
        <v>182591.59018020981</v>
      </c>
      <c r="U10" s="5">
        <v>237349.8969369579</v>
      </c>
      <c r="V10" s="5">
        <v>290816.64459389722</v>
      </c>
      <c r="W10" s="5">
        <v>222583.8179074045</v>
      </c>
      <c r="X10" s="5">
        <v>220376.68346947851</v>
      </c>
      <c r="Y10" s="5">
        <v>221114.3228489178</v>
      </c>
      <c r="Z10" s="5">
        <v>193330.95137564139</v>
      </c>
      <c r="AA10" s="5">
        <v>152157.4320301658</v>
      </c>
      <c r="AB10" s="5">
        <v>145357.53730797191</v>
      </c>
      <c r="AC10" s="5">
        <v>178821.90314669409</v>
      </c>
      <c r="AD10" s="5">
        <v>150957.62062738021</v>
      </c>
      <c r="AE10" s="5">
        <v>131652.0320624891</v>
      </c>
      <c r="AF10" s="5">
        <v>155471.8296434705</v>
      </c>
      <c r="AG10" s="5">
        <v>189932.13798429209</v>
      </c>
      <c r="AH10" s="5">
        <v>229712.49245744731</v>
      </c>
      <c r="AI10" s="5">
        <v>181378.37378771111</v>
      </c>
      <c r="AJ10" s="5">
        <v>132645.20975818019</v>
      </c>
      <c r="AK10" s="5">
        <v>138613.5450750046</v>
      </c>
      <c r="AL10" s="28">
        <v>133693.85855688571</v>
      </c>
    </row>
    <row r="11" spans="1:38" s="3" customFormat="1">
      <c r="A11" s="144"/>
      <c r="B11" s="2" t="s">
        <v>47</v>
      </c>
      <c r="C11" s="6">
        <v>158269.96575700771</v>
      </c>
      <c r="D11" s="6">
        <v>128701.6654384827</v>
      </c>
      <c r="E11" s="6">
        <v>133735.8566193736</v>
      </c>
      <c r="F11" s="6">
        <v>139373.40549815321</v>
      </c>
      <c r="G11" s="6">
        <v>123798.8198125396</v>
      </c>
      <c r="H11" s="6">
        <v>151855.0704343369</v>
      </c>
      <c r="I11" s="6">
        <v>213201.17622889741</v>
      </c>
      <c r="J11" s="6">
        <v>219366.87372823371</v>
      </c>
      <c r="K11" s="6">
        <v>172750.73086879461</v>
      </c>
      <c r="L11" s="6">
        <v>166208.31169452809</v>
      </c>
      <c r="M11" s="6">
        <v>168282.8788192998</v>
      </c>
      <c r="N11" s="6">
        <v>203124.2123882361</v>
      </c>
      <c r="O11" s="6">
        <v>156451.45577317261</v>
      </c>
      <c r="P11" s="6">
        <v>137282.33621740859</v>
      </c>
      <c r="Q11" s="6">
        <v>144064.4568605274</v>
      </c>
      <c r="R11" s="6">
        <v>148383.58567958581</v>
      </c>
      <c r="S11" s="6">
        <v>147597.60273524601</v>
      </c>
      <c r="T11" s="6">
        <v>182591.59018020981</v>
      </c>
      <c r="U11" s="6">
        <v>237349.8969369579</v>
      </c>
      <c r="V11" s="6">
        <v>290816.64459389722</v>
      </c>
      <c r="W11" s="6">
        <v>222583.8179074045</v>
      </c>
      <c r="X11" s="6">
        <v>220376.68346947851</v>
      </c>
      <c r="Y11" s="6">
        <v>221114.3228489178</v>
      </c>
      <c r="Z11" s="6">
        <v>193330.95137564139</v>
      </c>
      <c r="AA11" s="6">
        <v>152157.4320301658</v>
      </c>
      <c r="AB11" s="6">
        <v>145357.53730797191</v>
      </c>
      <c r="AC11" s="6">
        <v>178821.90314669409</v>
      </c>
      <c r="AD11" s="6">
        <v>150957.62062738021</v>
      </c>
      <c r="AE11" s="6">
        <v>131652.0320624891</v>
      </c>
      <c r="AF11" s="6">
        <v>155471.8296434705</v>
      </c>
      <c r="AG11" s="6">
        <v>189932.13798429209</v>
      </c>
      <c r="AH11" s="6">
        <v>229712.49245744731</v>
      </c>
      <c r="AI11" s="6">
        <v>181378.37378771111</v>
      </c>
      <c r="AJ11" s="6">
        <v>132645.20975818019</v>
      </c>
      <c r="AK11" s="6">
        <v>138613.5450750046</v>
      </c>
      <c r="AL11" s="6">
        <v>133693.85855688571</v>
      </c>
    </row>
    <row r="13" spans="1:38">
      <c r="B13" s="7" t="s">
        <v>44</v>
      </c>
    </row>
    <row r="14" spans="1:38">
      <c r="B14" s="13" t="s">
        <v>53</v>
      </c>
    </row>
    <row r="15" spans="1:38">
      <c r="B15" s="7" t="s">
        <v>46</v>
      </c>
    </row>
    <row r="18" spans="1:38">
      <c r="C18" s="37">
        <f>DATE(LEFT(C19,4),MID(C19,5,2),RIGHT(C19))</f>
        <v>43225</v>
      </c>
      <c r="D18" s="37">
        <f t="shared" ref="D18:AL18" si="1">DATE(LEFT(D19,4),MID(D19,5,2),RIGHT(D19))</f>
        <v>43257</v>
      </c>
      <c r="E18" s="37">
        <f t="shared" si="1"/>
        <v>43288</v>
      </c>
      <c r="F18" s="37">
        <f t="shared" si="1"/>
        <v>43320</v>
      </c>
      <c r="G18" s="37">
        <f t="shared" si="1"/>
        <v>43352</v>
      </c>
      <c r="H18" s="37">
        <f t="shared" si="1"/>
        <v>43373</v>
      </c>
      <c r="I18" s="37">
        <f t="shared" si="1"/>
        <v>43405</v>
      </c>
      <c r="J18" s="37">
        <f t="shared" si="1"/>
        <v>43436</v>
      </c>
      <c r="K18" s="37">
        <f t="shared" si="1"/>
        <v>43466</v>
      </c>
      <c r="L18" s="37">
        <f t="shared" si="1"/>
        <v>43498</v>
      </c>
      <c r="M18" s="37">
        <f t="shared" si="1"/>
        <v>43527</v>
      </c>
      <c r="N18" s="37">
        <f t="shared" si="1"/>
        <v>43559</v>
      </c>
      <c r="O18" s="37">
        <f t="shared" si="1"/>
        <v>43590</v>
      </c>
      <c r="P18" s="37">
        <f t="shared" si="1"/>
        <v>43622</v>
      </c>
      <c r="Q18" s="37">
        <f t="shared" si="1"/>
        <v>43653</v>
      </c>
      <c r="R18" s="37">
        <f t="shared" si="1"/>
        <v>43685</v>
      </c>
      <c r="S18" s="37">
        <f t="shared" si="1"/>
        <v>43717</v>
      </c>
      <c r="T18" s="37">
        <f t="shared" si="1"/>
        <v>43739</v>
      </c>
      <c r="U18" s="37">
        <f t="shared" si="1"/>
        <v>43770</v>
      </c>
      <c r="V18" s="37">
        <f t="shared" si="1"/>
        <v>43801</v>
      </c>
      <c r="W18" s="37">
        <f t="shared" si="1"/>
        <v>43831</v>
      </c>
      <c r="X18" s="37">
        <f t="shared" si="1"/>
        <v>43863</v>
      </c>
      <c r="Y18" s="37">
        <f t="shared" si="1"/>
        <v>43893</v>
      </c>
      <c r="Z18" s="37">
        <f t="shared" si="1"/>
        <v>43925</v>
      </c>
      <c r="AA18" s="37">
        <f t="shared" si="1"/>
        <v>43956</v>
      </c>
      <c r="AB18" s="37">
        <f t="shared" si="1"/>
        <v>43988</v>
      </c>
      <c r="AC18" s="37">
        <f t="shared" si="1"/>
        <v>44019</v>
      </c>
      <c r="AD18" s="37">
        <f t="shared" si="1"/>
        <v>44051</v>
      </c>
      <c r="AE18" s="37">
        <f t="shared" si="1"/>
        <v>44083</v>
      </c>
      <c r="AF18" s="37">
        <f t="shared" si="1"/>
        <v>44104</v>
      </c>
      <c r="AG18" s="37">
        <f t="shared" si="1"/>
        <v>44136</v>
      </c>
      <c r="AH18" s="37">
        <f t="shared" si="1"/>
        <v>44167</v>
      </c>
      <c r="AI18" s="37">
        <f t="shared" si="1"/>
        <v>44197</v>
      </c>
      <c r="AJ18" s="37">
        <f t="shared" si="1"/>
        <v>44229</v>
      </c>
      <c r="AK18" s="37">
        <f t="shared" si="1"/>
        <v>44258</v>
      </c>
      <c r="AL18" s="37">
        <f t="shared" si="1"/>
        <v>44290</v>
      </c>
    </row>
    <row r="19" spans="1:38" s="3" customFormat="1">
      <c r="A19" s="24" t="s">
        <v>57</v>
      </c>
      <c r="B19" s="1" t="s">
        <v>0</v>
      </c>
      <c r="C19" s="2" t="s">
        <v>1</v>
      </c>
      <c r="D19" s="2" t="s">
        <v>2</v>
      </c>
      <c r="E19" s="2" t="s">
        <v>3</v>
      </c>
      <c r="F19" s="2" t="s">
        <v>4</v>
      </c>
      <c r="G19" s="2" t="s">
        <v>5</v>
      </c>
      <c r="H19" s="2" t="s">
        <v>6</v>
      </c>
      <c r="I19" s="2" t="s">
        <v>7</v>
      </c>
      <c r="J19" s="2" t="s">
        <v>8</v>
      </c>
      <c r="K19" s="2" t="s">
        <v>9</v>
      </c>
      <c r="L19" s="2" t="s">
        <v>10</v>
      </c>
      <c r="M19" s="2" t="s">
        <v>11</v>
      </c>
      <c r="N19" s="2" t="s">
        <v>12</v>
      </c>
      <c r="O19" s="2" t="s">
        <v>13</v>
      </c>
      <c r="P19" s="2" t="s">
        <v>14</v>
      </c>
      <c r="Q19" s="2" t="s">
        <v>15</v>
      </c>
      <c r="R19" s="2" t="s">
        <v>16</v>
      </c>
      <c r="S19" s="2" t="s">
        <v>17</v>
      </c>
      <c r="T19" s="2">
        <v>20191001</v>
      </c>
      <c r="U19" s="2" t="s">
        <v>18</v>
      </c>
      <c r="V19" s="2" t="s">
        <v>19</v>
      </c>
      <c r="W19" s="2" t="s">
        <v>20</v>
      </c>
      <c r="X19" s="2" t="s">
        <v>21</v>
      </c>
      <c r="Y19" s="2" t="s">
        <v>22</v>
      </c>
      <c r="Z19" s="2" t="s">
        <v>23</v>
      </c>
      <c r="AA19" s="2" t="s">
        <v>24</v>
      </c>
      <c r="AB19" s="2" t="s">
        <v>25</v>
      </c>
      <c r="AC19" s="2" t="s">
        <v>26</v>
      </c>
      <c r="AD19" s="2" t="s">
        <v>27</v>
      </c>
      <c r="AE19" s="2" t="s">
        <v>28</v>
      </c>
      <c r="AF19" s="2" t="s">
        <v>29</v>
      </c>
      <c r="AG19" s="2" t="s">
        <v>30</v>
      </c>
      <c r="AH19" s="2" t="s">
        <v>31</v>
      </c>
      <c r="AI19" s="2" t="s">
        <v>32</v>
      </c>
      <c r="AJ19" s="2" t="s">
        <v>33</v>
      </c>
      <c r="AK19" s="2" t="s">
        <v>34</v>
      </c>
      <c r="AL19" s="2" t="s">
        <v>35</v>
      </c>
    </row>
    <row r="20" spans="1:38" s="3" customFormat="1">
      <c r="A20" s="14" t="s">
        <v>60</v>
      </c>
      <c r="B20" s="4" t="s">
        <v>36</v>
      </c>
      <c r="C20" s="28">
        <v>35530</v>
      </c>
      <c r="D20" s="5">
        <v>34304</v>
      </c>
      <c r="E20" s="5">
        <v>35656</v>
      </c>
      <c r="F20" s="5">
        <v>36460</v>
      </c>
      <c r="G20" s="5">
        <v>37554</v>
      </c>
      <c r="H20" s="5">
        <v>40935</v>
      </c>
      <c r="I20" s="5">
        <v>38176</v>
      </c>
      <c r="J20" s="28">
        <v>47712</v>
      </c>
      <c r="K20" s="5">
        <v>44529</v>
      </c>
      <c r="L20" s="5">
        <v>37001</v>
      </c>
      <c r="M20" s="5">
        <v>41041</v>
      </c>
      <c r="N20" s="5">
        <v>36527</v>
      </c>
      <c r="O20" s="5">
        <v>37016</v>
      </c>
      <c r="P20" s="5">
        <v>34187</v>
      </c>
      <c r="Q20" s="5">
        <v>35339</v>
      </c>
      <c r="R20" s="5">
        <v>37954</v>
      </c>
      <c r="S20" s="5">
        <v>37234</v>
      </c>
      <c r="T20" s="5">
        <v>39850</v>
      </c>
      <c r="U20" s="5">
        <v>38051</v>
      </c>
      <c r="V20" s="5">
        <v>43739</v>
      </c>
      <c r="W20" s="5">
        <v>42161</v>
      </c>
      <c r="X20" s="5">
        <v>36920</v>
      </c>
      <c r="Y20" s="28">
        <v>42494</v>
      </c>
      <c r="Z20" s="5">
        <v>36222</v>
      </c>
      <c r="AA20" s="5">
        <v>35619</v>
      </c>
      <c r="AB20" s="5">
        <v>31531</v>
      </c>
      <c r="AC20" s="5">
        <v>33890</v>
      </c>
      <c r="AD20" s="5">
        <v>34335</v>
      </c>
      <c r="AE20" s="5">
        <v>35433</v>
      </c>
      <c r="AF20" s="5">
        <v>39564</v>
      </c>
      <c r="AG20" s="5">
        <v>37575</v>
      </c>
      <c r="AH20" s="5">
        <v>45544</v>
      </c>
      <c r="AI20" s="5">
        <v>45816</v>
      </c>
      <c r="AJ20" s="5">
        <v>37002</v>
      </c>
      <c r="AK20" s="5">
        <v>41774</v>
      </c>
      <c r="AL20" s="28">
        <v>38385</v>
      </c>
    </row>
    <row r="21" spans="1:38" s="3" customFormat="1">
      <c r="A21" s="142" t="s">
        <v>61</v>
      </c>
      <c r="B21" s="2" t="s">
        <v>49</v>
      </c>
      <c r="C21" s="6">
        <v>215</v>
      </c>
      <c r="D21" s="6">
        <v>199</v>
      </c>
      <c r="E21" s="6">
        <v>192</v>
      </c>
      <c r="F21" s="6">
        <v>173</v>
      </c>
      <c r="G21" s="6">
        <v>169</v>
      </c>
      <c r="H21" s="6">
        <v>177</v>
      </c>
      <c r="I21" s="6">
        <v>158</v>
      </c>
      <c r="J21" s="6">
        <v>147</v>
      </c>
      <c r="K21" s="6">
        <v>295</v>
      </c>
      <c r="L21" s="6">
        <v>242</v>
      </c>
      <c r="M21" s="6">
        <v>255</v>
      </c>
      <c r="N21" s="6">
        <v>227</v>
      </c>
      <c r="O21" s="6">
        <v>224</v>
      </c>
      <c r="P21" s="6">
        <v>197</v>
      </c>
      <c r="Q21" s="6">
        <v>210</v>
      </c>
      <c r="R21" s="6">
        <v>227</v>
      </c>
      <c r="S21" s="6">
        <v>161</v>
      </c>
      <c r="T21" s="6">
        <v>210</v>
      </c>
      <c r="U21" s="6">
        <v>187</v>
      </c>
      <c r="V21" s="6">
        <v>199</v>
      </c>
      <c r="W21" s="6">
        <v>223</v>
      </c>
      <c r="X21" s="6">
        <v>234</v>
      </c>
      <c r="Y21" s="6">
        <v>265</v>
      </c>
      <c r="Z21" s="6">
        <v>204</v>
      </c>
      <c r="AA21" s="6">
        <v>205</v>
      </c>
      <c r="AB21" s="6">
        <v>200</v>
      </c>
      <c r="AC21" s="6">
        <v>232</v>
      </c>
      <c r="AD21" s="6">
        <v>228</v>
      </c>
      <c r="AE21" s="6">
        <v>193</v>
      </c>
      <c r="AF21" s="6">
        <v>238</v>
      </c>
      <c r="AG21" s="6">
        <v>197</v>
      </c>
      <c r="AH21" s="6">
        <v>213</v>
      </c>
      <c r="AI21" s="6">
        <v>246</v>
      </c>
      <c r="AJ21" s="6">
        <v>228</v>
      </c>
      <c r="AK21" s="6">
        <v>231</v>
      </c>
      <c r="AL21" s="6">
        <v>187</v>
      </c>
    </row>
    <row r="22" spans="1:38" s="3" customFormat="1">
      <c r="A22" s="143"/>
      <c r="B22" s="2" t="s">
        <v>48</v>
      </c>
      <c r="C22" s="6">
        <v>35315</v>
      </c>
      <c r="D22" s="6">
        <v>34105</v>
      </c>
      <c r="E22" s="6">
        <v>35464</v>
      </c>
      <c r="F22" s="6">
        <v>36287</v>
      </c>
      <c r="G22" s="6">
        <v>37385</v>
      </c>
      <c r="H22" s="6">
        <v>40758</v>
      </c>
      <c r="I22" s="6">
        <v>38018</v>
      </c>
      <c r="J22" s="6">
        <v>47565</v>
      </c>
      <c r="K22" s="6">
        <v>44234</v>
      </c>
      <c r="L22" s="6">
        <v>36759</v>
      </c>
      <c r="M22" s="6">
        <v>40786</v>
      </c>
      <c r="N22" s="6">
        <v>36300</v>
      </c>
      <c r="O22" s="6">
        <v>36792</v>
      </c>
      <c r="P22" s="6">
        <v>33990</v>
      </c>
      <c r="Q22" s="6">
        <v>35129</v>
      </c>
      <c r="R22" s="6">
        <v>37727</v>
      </c>
      <c r="S22" s="6">
        <v>37073</v>
      </c>
      <c r="T22" s="6">
        <v>39640</v>
      </c>
      <c r="U22" s="6">
        <v>37864</v>
      </c>
      <c r="V22" s="6">
        <v>43540</v>
      </c>
      <c r="W22" s="6">
        <v>41938</v>
      </c>
      <c r="X22" s="6">
        <v>36686</v>
      </c>
      <c r="Y22" s="6">
        <v>42229</v>
      </c>
      <c r="Z22" s="6">
        <v>36018</v>
      </c>
      <c r="AA22" s="6">
        <v>35414</v>
      </c>
      <c r="AB22" s="6">
        <v>31331</v>
      </c>
      <c r="AC22" s="6">
        <v>33658</v>
      </c>
      <c r="AD22" s="6">
        <v>34107</v>
      </c>
      <c r="AE22" s="6">
        <v>35240</v>
      </c>
      <c r="AF22" s="6">
        <v>39326</v>
      </c>
      <c r="AG22" s="6">
        <v>37378</v>
      </c>
      <c r="AH22" s="6">
        <v>45331</v>
      </c>
      <c r="AI22" s="6">
        <v>45570</v>
      </c>
      <c r="AJ22" s="6">
        <v>36774</v>
      </c>
      <c r="AK22" s="6">
        <v>41543</v>
      </c>
      <c r="AL22" s="6">
        <v>38198</v>
      </c>
    </row>
    <row r="23" spans="1:38" s="3" customFormat="1">
      <c r="A23" s="143"/>
      <c r="B23" s="4" t="s">
        <v>36</v>
      </c>
      <c r="C23" s="5">
        <v>17607</v>
      </c>
      <c r="D23" s="5">
        <v>16521</v>
      </c>
      <c r="E23" s="5">
        <v>17008</v>
      </c>
      <c r="F23" s="5">
        <v>17312</v>
      </c>
      <c r="G23" s="5">
        <v>16462</v>
      </c>
      <c r="H23" s="5">
        <v>18129</v>
      </c>
      <c r="I23" s="5">
        <v>18072</v>
      </c>
      <c r="J23" s="5">
        <v>18782</v>
      </c>
      <c r="K23" s="5">
        <v>19869</v>
      </c>
      <c r="L23" s="5">
        <v>17820</v>
      </c>
      <c r="M23" s="5">
        <v>19087</v>
      </c>
      <c r="N23" s="5">
        <v>18294</v>
      </c>
      <c r="O23" s="5">
        <v>18054</v>
      </c>
      <c r="P23" s="5">
        <v>16443</v>
      </c>
      <c r="Q23" s="5">
        <v>17815</v>
      </c>
      <c r="R23" s="5">
        <v>17566</v>
      </c>
      <c r="S23" s="5">
        <v>16719</v>
      </c>
      <c r="T23" s="5">
        <v>18198</v>
      </c>
      <c r="U23" s="5">
        <v>18071</v>
      </c>
      <c r="V23" s="5">
        <v>19317</v>
      </c>
      <c r="W23" s="5">
        <v>20874</v>
      </c>
      <c r="X23" s="5">
        <v>18566</v>
      </c>
      <c r="Y23" s="5">
        <v>21249</v>
      </c>
      <c r="Z23" s="5">
        <v>18162</v>
      </c>
      <c r="AA23" s="5">
        <v>18377</v>
      </c>
      <c r="AB23" s="5">
        <v>17812</v>
      </c>
      <c r="AC23" s="5">
        <v>22172</v>
      </c>
      <c r="AD23" s="5">
        <v>20152</v>
      </c>
      <c r="AE23" s="5">
        <v>18297</v>
      </c>
      <c r="AF23" s="5">
        <v>19679</v>
      </c>
      <c r="AG23" s="5">
        <v>18994</v>
      </c>
      <c r="AH23" s="5">
        <v>23843</v>
      </c>
      <c r="AI23" s="5">
        <v>29624</v>
      </c>
      <c r="AJ23" s="5">
        <v>22343</v>
      </c>
      <c r="AK23" s="5">
        <v>22941</v>
      </c>
      <c r="AL23" s="5">
        <v>20376</v>
      </c>
    </row>
    <row r="24" spans="1:38" s="3" customFormat="1">
      <c r="A24" s="143"/>
      <c r="B24" s="2" t="s">
        <v>51</v>
      </c>
      <c r="C24" s="6">
        <v>575</v>
      </c>
      <c r="D24" s="6">
        <v>510</v>
      </c>
      <c r="E24" s="6">
        <v>505</v>
      </c>
      <c r="F24" s="6">
        <v>478</v>
      </c>
      <c r="G24" s="6">
        <v>504</v>
      </c>
      <c r="H24" s="6">
        <v>520</v>
      </c>
      <c r="I24" s="6">
        <v>467</v>
      </c>
      <c r="J24" s="6">
        <v>467</v>
      </c>
      <c r="K24" s="6">
        <v>460</v>
      </c>
      <c r="L24" s="6">
        <v>455</v>
      </c>
      <c r="M24" s="6">
        <v>413</v>
      </c>
      <c r="N24" s="6">
        <v>468</v>
      </c>
      <c r="O24" s="6">
        <v>425</v>
      </c>
      <c r="P24" s="6">
        <v>387</v>
      </c>
      <c r="Q24" s="6">
        <v>434</v>
      </c>
      <c r="R24" s="6">
        <v>450</v>
      </c>
      <c r="S24" s="6">
        <v>430</v>
      </c>
      <c r="T24" s="6">
        <v>429</v>
      </c>
      <c r="U24" s="6">
        <v>473</v>
      </c>
      <c r="V24" s="6">
        <v>392</v>
      </c>
      <c r="W24" s="6">
        <v>446</v>
      </c>
      <c r="X24" s="6">
        <v>362</v>
      </c>
      <c r="Y24" s="6">
        <v>479</v>
      </c>
      <c r="Z24" s="6">
        <v>363</v>
      </c>
      <c r="AA24" s="6">
        <v>361</v>
      </c>
      <c r="AB24" s="6">
        <v>384</v>
      </c>
      <c r="AC24" s="6">
        <v>420</v>
      </c>
      <c r="AD24" s="6">
        <v>390</v>
      </c>
      <c r="AE24" s="6">
        <v>340</v>
      </c>
      <c r="AF24" s="6">
        <v>444</v>
      </c>
      <c r="AG24" s="6">
        <v>354</v>
      </c>
      <c r="AH24" s="6">
        <v>506</v>
      </c>
      <c r="AI24" s="6">
        <v>505</v>
      </c>
      <c r="AJ24" s="6">
        <v>417</v>
      </c>
      <c r="AK24" s="6">
        <v>406</v>
      </c>
      <c r="AL24" s="6">
        <v>379</v>
      </c>
    </row>
    <row r="25" spans="1:38" s="3" customFormat="1">
      <c r="A25" s="143"/>
      <c r="B25" s="2" t="s">
        <v>50</v>
      </c>
      <c r="C25" s="6">
        <v>17032</v>
      </c>
      <c r="D25" s="6">
        <v>16011</v>
      </c>
      <c r="E25" s="6">
        <v>16503</v>
      </c>
      <c r="F25" s="6">
        <v>16834</v>
      </c>
      <c r="G25" s="6">
        <v>15958</v>
      </c>
      <c r="H25" s="6">
        <v>17609</v>
      </c>
      <c r="I25" s="6">
        <v>17605</v>
      </c>
      <c r="J25" s="6">
        <v>18315</v>
      </c>
      <c r="K25" s="6">
        <v>19409</v>
      </c>
      <c r="L25" s="6">
        <v>17365</v>
      </c>
      <c r="M25" s="6">
        <v>18674</v>
      </c>
      <c r="N25" s="6">
        <v>17826</v>
      </c>
      <c r="O25" s="6">
        <v>17629</v>
      </c>
      <c r="P25" s="6">
        <v>16056</v>
      </c>
      <c r="Q25" s="6">
        <v>17381</v>
      </c>
      <c r="R25" s="6">
        <v>17116</v>
      </c>
      <c r="S25" s="6">
        <v>16289</v>
      </c>
      <c r="T25" s="6">
        <v>17769</v>
      </c>
      <c r="U25" s="6">
        <v>17598</v>
      </c>
      <c r="V25" s="6">
        <v>18925</v>
      </c>
      <c r="W25" s="6">
        <v>20428</v>
      </c>
      <c r="X25" s="6">
        <v>18204</v>
      </c>
      <c r="Y25" s="6">
        <v>20770</v>
      </c>
      <c r="Z25" s="6">
        <v>17799</v>
      </c>
      <c r="AA25" s="6">
        <v>18016</v>
      </c>
      <c r="AB25" s="6">
        <v>17428</v>
      </c>
      <c r="AC25" s="6">
        <v>21752</v>
      </c>
      <c r="AD25" s="6">
        <v>19762</v>
      </c>
      <c r="AE25" s="6">
        <v>17957</v>
      </c>
      <c r="AF25" s="6">
        <v>19235</v>
      </c>
      <c r="AG25" s="6">
        <v>18640</v>
      </c>
      <c r="AH25" s="6">
        <v>23337</v>
      </c>
      <c r="AI25" s="6">
        <v>29119</v>
      </c>
      <c r="AJ25" s="6">
        <v>21926</v>
      </c>
      <c r="AK25" s="6">
        <v>22535</v>
      </c>
      <c r="AL25" s="6">
        <v>19997</v>
      </c>
    </row>
    <row r="26" spans="1:38" s="3" customFormat="1">
      <c r="A26" s="143"/>
      <c r="B26" s="4" t="s">
        <v>36</v>
      </c>
      <c r="C26" s="5">
        <v>4178</v>
      </c>
      <c r="D26" s="5">
        <v>3115</v>
      </c>
      <c r="E26" s="5">
        <v>3338</v>
      </c>
      <c r="F26" s="5">
        <v>3416</v>
      </c>
      <c r="G26" s="5">
        <v>3170</v>
      </c>
      <c r="H26" s="5">
        <v>4020</v>
      </c>
      <c r="I26" s="5">
        <v>6619</v>
      </c>
      <c r="J26" s="5">
        <v>6659</v>
      </c>
      <c r="K26" s="5">
        <v>4375</v>
      </c>
      <c r="L26" s="5">
        <v>4130</v>
      </c>
      <c r="M26" s="5">
        <v>4082</v>
      </c>
      <c r="N26" s="5">
        <v>5260</v>
      </c>
      <c r="O26" s="5">
        <v>3639</v>
      </c>
      <c r="P26" s="5">
        <v>3127</v>
      </c>
      <c r="Q26" s="5">
        <v>3244</v>
      </c>
      <c r="R26" s="5">
        <v>3483</v>
      </c>
      <c r="S26" s="5">
        <v>3529</v>
      </c>
      <c r="T26" s="5">
        <v>4558</v>
      </c>
      <c r="U26" s="5">
        <v>6611</v>
      </c>
      <c r="V26" s="5">
        <v>8462</v>
      </c>
      <c r="W26" s="5">
        <v>5419</v>
      </c>
      <c r="X26" s="5">
        <v>5557</v>
      </c>
      <c r="Y26" s="5">
        <v>5006</v>
      </c>
      <c r="Z26" s="5">
        <v>4640</v>
      </c>
      <c r="AA26" s="5">
        <v>3027</v>
      </c>
      <c r="AB26" s="5">
        <v>3023</v>
      </c>
      <c r="AC26" s="5">
        <v>3992</v>
      </c>
      <c r="AD26" s="5">
        <v>3207</v>
      </c>
      <c r="AE26" s="5">
        <v>2900</v>
      </c>
      <c r="AF26" s="5">
        <v>3641</v>
      </c>
      <c r="AG26" s="5">
        <v>4772</v>
      </c>
      <c r="AH26" s="5">
        <v>5833</v>
      </c>
      <c r="AI26" s="5">
        <v>3778</v>
      </c>
      <c r="AJ26" s="5">
        <v>2732</v>
      </c>
      <c r="AK26" s="5">
        <v>2688</v>
      </c>
      <c r="AL26" s="5">
        <v>2648</v>
      </c>
    </row>
    <row r="27" spans="1:38" s="3" customFormat="1">
      <c r="A27" s="144"/>
      <c r="B27" s="2" t="s">
        <v>47</v>
      </c>
      <c r="C27" s="6">
        <v>4178</v>
      </c>
      <c r="D27" s="6">
        <v>3115</v>
      </c>
      <c r="E27" s="6">
        <v>3338</v>
      </c>
      <c r="F27" s="6">
        <v>3416</v>
      </c>
      <c r="G27" s="6">
        <v>3170</v>
      </c>
      <c r="H27" s="6">
        <v>4020</v>
      </c>
      <c r="I27" s="6">
        <v>6619</v>
      </c>
      <c r="J27" s="6">
        <v>6659</v>
      </c>
      <c r="K27" s="6">
        <v>4375</v>
      </c>
      <c r="L27" s="6">
        <v>4130</v>
      </c>
      <c r="M27" s="6">
        <v>4082</v>
      </c>
      <c r="N27" s="6">
        <v>5260</v>
      </c>
      <c r="O27" s="6">
        <v>3639</v>
      </c>
      <c r="P27" s="6">
        <v>3127</v>
      </c>
      <c r="Q27" s="6">
        <v>3244</v>
      </c>
      <c r="R27" s="6">
        <v>3483</v>
      </c>
      <c r="S27" s="6">
        <v>3529</v>
      </c>
      <c r="T27" s="6">
        <v>4558</v>
      </c>
      <c r="U27" s="6">
        <v>6611</v>
      </c>
      <c r="V27" s="6">
        <v>8462</v>
      </c>
      <c r="W27" s="6">
        <v>5419</v>
      </c>
      <c r="X27" s="6">
        <v>5557</v>
      </c>
      <c r="Y27" s="6">
        <v>5006</v>
      </c>
      <c r="Z27" s="6">
        <v>4640</v>
      </c>
      <c r="AA27" s="6">
        <v>3027</v>
      </c>
      <c r="AB27" s="6">
        <v>3023</v>
      </c>
      <c r="AC27" s="6">
        <v>3992</v>
      </c>
      <c r="AD27" s="6">
        <v>3207</v>
      </c>
      <c r="AE27" s="6">
        <v>2900</v>
      </c>
      <c r="AF27" s="6">
        <v>3641</v>
      </c>
      <c r="AG27" s="6">
        <v>4772</v>
      </c>
      <c r="AH27" s="6">
        <v>5833</v>
      </c>
      <c r="AI27" s="6">
        <v>3778</v>
      </c>
      <c r="AJ27" s="6">
        <v>2732</v>
      </c>
      <c r="AK27" s="6">
        <v>2688</v>
      </c>
      <c r="AL27" s="6">
        <v>2648</v>
      </c>
    </row>
    <row r="29" spans="1:38">
      <c r="B29" s="7" t="s">
        <v>44</v>
      </c>
    </row>
    <row r="30" spans="1:38">
      <c r="B30" s="13" t="s">
        <v>54</v>
      </c>
    </row>
    <row r="31" spans="1:38">
      <c r="B31" s="7" t="s">
        <v>46</v>
      </c>
    </row>
    <row r="34" spans="2:38">
      <c r="B34" s="8" t="s">
        <v>110</v>
      </c>
      <c r="C34" s="38">
        <f>SUM(C7,C10)</f>
        <v>1718871.5501370037</v>
      </c>
      <c r="D34" s="38">
        <f t="shared" ref="D34:AL34" si="2">SUM(D7,D10)</f>
        <v>1589846.9731436237</v>
      </c>
      <c r="E34" s="38">
        <f t="shared" si="2"/>
        <v>1666678.2281143027</v>
      </c>
      <c r="F34" s="38">
        <f t="shared" si="2"/>
        <v>1716736.4327363353</v>
      </c>
      <c r="G34" s="38">
        <f t="shared" si="2"/>
        <v>1669475.2158683415</v>
      </c>
      <c r="H34" s="38">
        <f t="shared" si="2"/>
        <v>1769485.9168073749</v>
      </c>
      <c r="I34" s="38">
        <f t="shared" si="2"/>
        <v>1782623.7485630135</v>
      </c>
      <c r="J34" s="38">
        <f t="shared" si="2"/>
        <v>2049824.4389654126</v>
      </c>
      <c r="K34" s="38">
        <f t="shared" si="2"/>
        <v>2039073.1157078505</v>
      </c>
      <c r="L34" s="38">
        <f t="shared" si="2"/>
        <v>1764331.4341543959</v>
      </c>
      <c r="M34" s="38">
        <f t="shared" si="2"/>
        <v>1942984.5600082627</v>
      </c>
      <c r="N34" s="38">
        <f t="shared" si="2"/>
        <v>1881139.9686572892</v>
      </c>
      <c r="O34" s="38">
        <f t="shared" si="2"/>
        <v>1856120.1575888016</v>
      </c>
      <c r="P34" s="38">
        <f t="shared" si="2"/>
        <v>1667174.2537599956</v>
      </c>
      <c r="Q34" s="38">
        <f t="shared" si="2"/>
        <v>1762934.4337257943</v>
      </c>
      <c r="R34" s="38">
        <f t="shared" si="2"/>
        <v>1810271.7073881507</v>
      </c>
      <c r="S34" s="38">
        <f t="shared" si="2"/>
        <v>1747890.7105594031</v>
      </c>
      <c r="T34" s="38">
        <f t="shared" si="2"/>
        <v>1904420.2294566438</v>
      </c>
      <c r="U34" s="38">
        <f t="shared" si="2"/>
        <v>1928454.7482785559</v>
      </c>
      <c r="V34" s="38">
        <f t="shared" si="2"/>
        <v>2166136.7955654473</v>
      </c>
      <c r="W34" s="38">
        <f t="shared" si="2"/>
        <v>2098575.1520777196</v>
      </c>
      <c r="X34" s="38">
        <f t="shared" si="2"/>
        <v>1920604.3926698614</v>
      </c>
      <c r="Y34" s="38">
        <f t="shared" si="2"/>
        <v>2236749.895458275</v>
      </c>
      <c r="Z34" s="38">
        <f t="shared" si="2"/>
        <v>1905984.1461097894</v>
      </c>
      <c r="AA34" s="38">
        <f t="shared" si="2"/>
        <v>1869942.5926569828</v>
      </c>
      <c r="AB34" s="38">
        <f t="shared" si="2"/>
        <v>1730460.0732760578</v>
      </c>
      <c r="AC34" s="38">
        <f t="shared" si="2"/>
        <v>1918088.3252324522</v>
      </c>
      <c r="AD34" s="38">
        <f t="shared" si="2"/>
        <v>1847193.0980243331</v>
      </c>
      <c r="AE34" s="38">
        <f t="shared" si="2"/>
        <v>1834822.181246584</v>
      </c>
      <c r="AF34" s="38">
        <f t="shared" si="2"/>
        <v>2033079.6334841854</v>
      </c>
      <c r="AG34" s="38">
        <f t="shared" si="2"/>
        <v>2006814.7216889611</v>
      </c>
      <c r="AH34" s="38">
        <f t="shared" si="2"/>
        <v>2422604.2176187229</v>
      </c>
      <c r="AI34" s="38">
        <f t="shared" si="2"/>
        <v>2432396.4641875518</v>
      </c>
      <c r="AJ34" s="38">
        <f t="shared" si="2"/>
        <v>1981226.4730360131</v>
      </c>
      <c r="AK34" s="38">
        <f t="shared" si="2"/>
        <v>2221507.4839103133</v>
      </c>
      <c r="AL34" s="38">
        <f t="shared" si="2"/>
        <v>2052809.6737279028</v>
      </c>
    </row>
    <row r="35" spans="2:38">
      <c r="B35" s="8" t="s">
        <v>113</v>
      </c>
      <c r="C35" s="38">
        <f>C4</f>
        <v>2173046.7312545208</v>
      </c>
      <c r="D35" s="38">
        <f t="shared" ref="D35:AL35" si="3">D4</f>
        <v>2036334.8815872751</v>
      </c>
      <c r="E35" s="38">
        <f t="shared" si="3"/>
        <v>2067281.1798413559</v>
      </c>
      <c r="F35" s="38">
        <f t="shared" si="3"/>
        <v>2050700.6826530241</v>
      </c>
      <c r="G35" s="38">
        <f t="shared" si="3"/>
        <v>1937735.324653558</v>
      </c>
      <c r="H35" s="38">
        <f t="shared" si="3"/>
        <v>2169003.1519918488</v>
      </c>
      <c r="I35" s="38">
        <f t="shared" si="3"/>
        <v>2151058.807582025</v>
      </c>
      <c r="J35" s="38">
        <f t="shared" si="3"/>
        <v>2070759.1168227801</v>
      </c>
      <c r="K35" s="38">
        <f t="shared" si="3"/>
        <v>2395493.3457504939</v>
      </c>
      <c r="L35" s="38">
        <f t="shared" si="3"/>
        <v>2252320.8609973849</v>
      </c>
      <c r="M35" s="38">
        <f t="shared" si="3"/>
        <v>2432086.5516741159</v>
      </c>
      <c r="N35" s="38">
        <f t="shared" si="3"/>
        <v>2330440.8683331772</v>
      </c>
      <c r="O35" s="38">
        <f t="shared" si="3"/>
        <v>2352616.9459493682</v>
      </c>
      <c r="P35" s="38">
        <f t="shared" si="3"/>
        <v>2162405.1718320688</v>
      </c>
      <c r="Q35" s="38">
        <f t="shared" si="3"/>
        <v>2323218.7958366112</v>
      </c>
      <c r="R35" s="38">
        <f t="shared" si="3"/>
        <v>2224343.688992857</v>
      </c>
      <c r="S35" s="38">
        <f t="shared" si="3"/>
        <v>2126309.9951467421</v>
      </c>
      <c r="T35" s="38">
        <f t="shared" si="3"/>
        <v>2275646.060229782</v>
      </c>
      <c r="U35" s="38">
        <f t="shared" si="3"/>
        <v>2230077.2645861642</v>
      </c>
      <c r="V35" s="38">
        <f t="shared" si="3"/>
        <v>2252677.8623496029</v>
      </c>
      <c r="W35" s="38">
        <f t="shared" si="3"/>
        <v>2612211.8336324291</v>
      </c>
      <c r="X35" s="38">
        <f t="shared" si="3"/>
        <v>2441590.8503974592</v>
      </c>
      <c r="Y35" s="38">
        <f t="shared" si="3"/>
        <v>2839346.501577301</v>
      </c>
      <c r="Z35" s="38">
        <f t="shared" si="3"/>
        <v>2383694.527350286</v>
      </c>
      <c r="AA35" s="38">
        <f t="shared" si="3"/>
        <v>2458429.5102941939</v>
      </c>
      <c r="AB35" s="38">
        <f t="shared" si="3"/>
        <v>2427532.942279011</v>
      </c>
      <c r="AC35" s="38">
        <f t="shared" si="3"/>
        <v>2870255.0042493888</v>
      </c>
      <c r="AD35" s="38">
        <f t="shared" si="3"/>
        <v>2580454.6869225432</v>
      </c>
      <c r="AE35" s="38">
        <f t="shared" si="3"/>
        <v>2460603.8771835011</v>
      </c>
      <c r="AF35" s="38">
        <f t="shared" si="3"/>
        <v>2579436.2706013452</v>
      </c>
      <c r="AG35" s="38">
        <f t="shared" si="3"/>
        <v>2485049.2414381132</v>
      </c>
      <c r="AH35" s="38">
        <f t="shared" si="3"/>
        <v>2893497.955882574</v>
      </c>
      <c r="AI35" s="38">
        <f t="shared" si="3"/>
        <v>3506680.0898271869</v>
      </c>
      <c r="AJ35" s="38">
        <f t="shared" si="3"/>
        <v>2907334.9237663541</v>
      </c>
      <c r="AK35" s="38">
        <f t="shared" si="3"/>
        <v>3169964.6526849461</v>
      </c>
      <c r="AL35" s="38">
        <f t="shared" si="3"/>
        <v>2831407.7291844892</v>
      </c>
    </row>
    <row r="38" spans="2:38">
      <c r="B38" s="8" t="s">
        <v>112</v>
      </c>
      <c r="C38" s="38">
        <f>SUM(C20,C26)</f>
        <v>39708</v>
      </c>
      <c r="D38" s="38">
        <f t="shared" ref="D38:AL38" si="4">SUM(D20,D26)</f>
        <v>37419</v>
      </c>
      <c r="E38" s="38">
        <f t="shared" si="4"/>
        <v>38994</v>
      </c>
      <c r="F38" s="38">
        <f t="shared" si="4"/>
        <v>39876</v>
      </c>
      <c r="G38" s="38">
        <f t="shared" si="4"/>
        <v>40724</v>
      </c>
      <c r="H38" s="38">
        <f t="shared" si="4"/>
        <v>44955</v>
      </c>
      <c r="I38" s="38">
        <f t="shared" si="4"/>
        <v>44795</v>
      </c>
      <c r="J38" s="38">
        <f t="shared" si="4"/>
        <v>54371</v>
      </c>
      <c r="K38" s="38">
        <f t="shared" si="4"/>
        <v>48904</v>
      </c>
      <c r="L38" s="38">
        <f t="shared" si="4"/>
        <v>41131</v>
      </c>
      <c r="M38" s="38">
        <f t="shared" si="4"/>
        <v>45123</v>
      </c>
      <c r="N38" s="38">
        <f t="shared" si="4"/>
        <v>41787</v>
      </c>
      <c r="O38" s="38">
        <f t="shared" si="4"/>
        <v>40655</v>
      </c>
      <c r="P38" s="38">
        <f t="shared" si="4"/>
        <v>37314</v>
      </c>
      <c r="Q38" s="38">
        <f t="shared" si="4"/>
        <v>38583</v>
      </c>
      <c r="R38" s="38">
        <f t="shared" si="4"/>
        <v>41437</v>
      </c>
      <c r="S38" s="38">
        <f t="shared" si="4"/>
        <v>40763</v>
      </c>
      <c r="T38" s="38">
        <f t="shared" si="4"/>
        <v>44408</v>
      </c>
      <c r="U38" s="38">
        <f t="shared" si="4"/>
        <v>44662</v>
      </c>
      <c r="V38" s="38">
        <f t="shared" si="4"/>
        <v>52201</v>
      </c>
      <c r="W38" s="38">
        <f t="shared" si="4"/>
        <v>47580</v>
      </c>
      <c r="X38" s="38">
        <f t="shared" si="4"/>
        <v>42477</v>
      </c>
      <c r="Y38" s="38">
        <f t="shared" si="4"/>
        <v>47500</v>
      </c>
      <c r="Z38" s="38">
        <f t="shared" si="4"/>
        <v>40862</v>
      </c>
      <c r="AA38" s="38">
        <f t="shared" si="4"/>
        <v>38646</v>
      </c>
      <c r="AB38" s="38">
        <f t="shared" si="4"/>
        <v>34554</v>
      </c>
      <c r="AC38" s="38">
        <f t="shared" si="4"/>
        <v>37882</v>
      </c>
      <c r="AD38" s="38">
        <f t="shared" si="4"/>
        <v>37542</v>
      </c>
      <c r="AE38" s="38">
        <f t="shared" si="4"/>
        <v>38333</v>
      </c>
      <c r="AF38" s="38">
        <f t="shared" si="4"/>
        <v>43205</v>
      </c>
      <c r="AG38" s="38">
        <f t="shared" si="4"/>
        <v>42347</v>
      </c>
      <c r="AH38" s="38">
        <f t="shared" si="4"/>
        <v>51377</v>
      </c>
      <c r="AI38" s="38">
        <f t="shared" si="4"/>
        <v>49594</v>
      </c>
      <c r="AJ38" s="38">
        <f t="shared" si="4"/>
        <v>39734</v>
      </c>
      <c r="AK38" s="38">
        <f t="shared" si="4"/>
        <v>44462</v>
      </c>
      <c r="AL38" s="38">
        <f t="shared" si="4"/>
        <v>41033</v>
      </c>
    </row>
    <row r="39" spans="2:38">
      <c r="B39" s="8" t="s">
        <v>111</v>
      </c>
      <c r="C39" s="38">
        <f>SUM(C23)</f>
        <v>17607</v>
      </c>
      <c r="D39" s="38">
        <f>SUM(D23)</f>
        <v>16521</v>
      </c>
      <c r="E39" s="38">
        <f t="shared" ref="E39:AL39" si="5">SUM(E23)</f>
        <v>17008</v>
      </c>
      <c r="F39" s="38">
        <f t="shared" si="5"/>
        <v>17312</v>
      </c>
      <c r="G39" s="38">
        <f t="shared" si="5"/>
        <v>16462</v>
      </c>
      <c r="H39" s="38">
        <f t="shared" si="5"/>
        <v>18129</v>
      </c>
      <c r="I39" s="38">
        <f t="shared" si="5"/>
        <v>18072</v>
      </c>
      <c r="J39" s="38">
        <f t="shared" si="5"/>
        <v>18782</v>
      </c>
      <c r="K39" s="38">
        <f t="shared" si="5"/>
        <v>19869</v>
      </c>
      <c r="L39" s="38">
        <f t="shared" si="5"/>
        <v>17820</v>
      </c>
      <c r="M39" s="38">
        <f t="shared" si="5"/>
        <v>19087</v>
      </c>
      <c r="N39" s="38">
        <f t="shared" si="5"/>
        <v>18294</v>
      </c>
      <c r="O39" s="38">
        <f t="shared" si="5"/>
        <v>18054</v>
      </c>
      <c r="P39" s="38">
        <f t="shared" si="5"/>
        <v>16443</v>
      </c>
      <c r="Q39" s="38">
        <f t="shared" si="5"/>
        <v>17815</v>
      </c>
      <c r="R39" s="38">
        <f t="shared" si="5"/>
        <v>17566</v>
      </c>
      <c r="S39" s="38">
        <f t="shared" si="5"/>
        <v>16719</v>
      </c>
      <c r="T39" s="38">
        <f t="shared" si="5"/>
        <v>18198</v>
      </c>
      <c r="U39" s="38">
        <f t="shared" si="5"/>
        <v>18071</v>
      </c>
      <c r="V39" s="38">
        <f t="shared" si="5"/>
        <v>19317</v>
      </c>
      <c r="W39" s="38">
        <f t="shared" si="5"/>
        <v>20874</v>
      </c>
      <c r="X39" s="38">
        <f t="shared" si="5"/>
        <v>18566</v>
      </c>
      <c r="Y39" s="38">
        <f t="shared" si="5"/>
        <v>21249</v>
      </c>
      <c r="Z39" s="38">
        <f t="shared" si="5"/>
        <v>18162</v>
      </c>
      <c r="AA39" s="38">
        <f t="shared" si="5"/>
        <v>18377</v>
      </c>
      <c r="AB39" s="38">
        <f t="shared" si="5"/>
        <v>17812</v>
      </c>
      <c r="AC39" s="38">
        <f t="shared" si="5"/>
        <v>22172</v>
      </c>
      <c r="AD39" s="38">
        <f t="shared" si="5"/>
        <v>20152</v>
      </c>
      <c r="AE39" s="38">
        <f t="shared" si="5"/>
        <v>18297</v>
      </c>
      <c r="AF39" s="38">
        <f t="shared" si="5"/>
        <v>19679</v>
      </c>
      <c r="AG39" s="38">
        <f t="shared" si="5"/>
        <v>18994</v>
      </c>
      <c r="AH39" s="38">
        <f t="shared" si="5"/>
        <v>23843</v>
      </c>
      <c r="AI39" s="38">
        <f t="shared" si="5"/>
        <v>29624</v>
      </c>
      <c r="AJ39" s="38">
        <f t="shared" si="5"/>
        <v>22343</v>
      </c>
      <c r="AK39" s="38">
        <f t="shared" si="5"/>
        <v>22941</v>
      </c>
      <c r="AL39" s="38">
        <f t="shared" si="5"/>
        <v>20376</v>
      </c>
    </row>
  </sheetData>
  <mergeCells count="3">
    <mergeCell ref="A5:A11"/>
    <mergeCell ref="A21:A27"/>
    <mergeCell ref="A1:Q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36DD2-DB91-437D-BF20-105697EC49D6}">
  <dimension ref="A1:Q103"/>
  <sheetViews>
    <sheetView zoomScale="55" zoomScaleNormal="55" workbookViewId="0">
      <selection sqref="A1:G1"/>
    </sheetView>
  </sheetViews>
  <sheetFormatPr defaultRowHeight="15"/>
  <cols>
    <col min="1" max="1" width="30.140625" bestFit="1" customWidth="1"/>
    <col min="2" max="2" width="50.140625" bestFit="1" customWidth="1"/>
    <col min="3" max="3" width="52.7109375" bestFit="1" customWidth="1"/>
    <col min="4" max="4" width="33.42578125" bestFit="1" customWidth="1"/>
    <col min="5" max="5" width="14.28515625" bestFit="1" customWidth="1"/>
    <col min="6" max="6" width="52.85546875" bestFit="1" customWidth="1"/>
    <col min="7" max="7" width="55.7109375" bestFit="1" customWidth="1"/>
    <col min="10" max="10" width="6.28515625" customWidth="1"/>
    <col min="11" max="11" width="33.42578125" bestFit="1" customWidth="1"/>
    <col min="12" max="12" width="35" bestFit="1" customWidth="1"/>
    <col min="13" max="13" width="33.7109375" bestFit="1" customWidth="1"/>
    <col min="14" max="14" width="34.85546875" bestFit="1" customWidth="1"/>
    <col min="16" max="16" width="20.42578125" bestFit="1" customWidth="1"/>
    <col min="17" max="17" width="33.42578125" bestFit="1" customWidth="1"/>
    <col min="18" max="18" width="35" bestFit="1" customWidth="1"/>
    <col min="19" max="19" width="38.85546875" bestFit="1" customWidth="1"/>
    <col min="20" max="20" width="40.42578125" bestFit="1" customWidth="1"/>
  </cols>
  <sheetData>
    <row r="1" spans="1:17" ht="21.75" thickBot="1">
      <c r="A1" s="156" t="s">
        <v>1706</v>
      </c>
      <c r="B1" s="156"/>
      <c r="C1" s="156"/>
      <c r="D1" s="156"/>
      <c r="E1" s="156"/>
      <c r="F1" s="156"/>
      <c r="G1" s="156"/>
      <c r="H1" s="128"/>
      <c r="I1" s="128"/>
      <c r="J1" s="128"/>
      <c r="K1" s="128"/>
      <c r="L1" s="128"/>
      <c r="M1" s="128"/>
      <c r="N1" s="128"/>
      <c r="O1" s="128"/>
      <c r="P1" s="128"/>
      <c r="Q1" s="128"/>
    </row>
    <row r="2" spans="1:17">
      <c r="A2" s="150" t="s">
        <v>114</v>
      </c>
      <c r="B2" s="151"/>
      <c r="C2" s="152"/>
      <c r="E2" s="153" t="s">
        <v>115</v>
      </c>
      <c r="F2" s="154"/>
      <c r="G2" s="155"/>
      <c r="H2" s="40"/>
    </row>
    <row r="3" spans="1:17">
      <c r="A3" s="12" t="s">
        <v>109</v>
      </c>
      <c r="B3" s="39" t="s">
        <v>110</v>
      </c>
      <c r="C3" s="39" t="s">
        <v>113</v>
      </c>
      <c r="E3" s="12" t="s">
        <v>109</v>
      </c>
      <c r="F3" s="39" t="s">
        <v>112</v>
      </c>
      <c r="G3" s="39" t="s">
        <v>111</v>
      </c>
    </row>
    <row r="4" spans="1:17">
      <c r="A4" s="127">
        <v>43225</v>
      </c>
      <c r="B4" s="39">
        <v>1718871.5501370037</v>
      </c>
      <c r="C4" s="39">
        <v>2173046.7312545208</v>
      </c>
      <c r="E4" s="127">
        <v>43225</v>
      </c>
      <c r="F4" s="39">
        <v>17607</v>
      </c>
      <c r="G4" s="39">
        <v>39708</v>
      </c>
    </row>
    <row r="5" spans="1:17">
      <c r="A5" s="127">
        <v>43257</v>
      </c>
      <c r="B5" s="39">
        <v>1589846.9731436237</v>
      </c>
      <c r="C5" s="39">
        <v>2036334.8815872751</v>
      </c>
      <c r="E5" s="127">
        <v>43257</v>
      </c>
      <c r="F5" s="39">
        <v>16521</v>
      </c>
      <c r="G5" s="39">
        <v>37419</v>
      </c>
    </row>
    <row r="6" spans="1:17">
      <c r="A6" s="127">
        <v>43288</v>
      </c>
      <c r="B6" s="39">
        <v>1666678.2281143027</v>
      </c>
      <c r="C6" s="39">
        <v>2067281.1798413559</v>
      </c>
      <c r="E6" s="127">
        <v>43288</v>
      </c>
      <c r="F6" s="39">
        <v>17008</v>
      </c>
      <c r="G6" s="39">
        <v>38994</v>
      </c>
    </row>
    <row r="7" spans="1:17">
      <c r="A7" s="127">
        <v>43320</v>
      </c>
      <c r="B7" s="39">
        <v>1716736.4327363353</v>
      </c>
      <c r="C7" s="39">
        <v>2050700.6826530241</v>
      </c>
      <c r="E7" s="127">
        <v>43320</v>
      </c>
      <c r="F7" s="39">
        <v>17312</v>
      </c>
      <c r="G7" s="39">
        <v>39876</v>
      </c>
    </row>
    <row r="8" spans="1:17">
      <c r="A8" s="127">
        <v>43352</v>
      </c>
      <c r="B8" s="39">
        <v>1669475.2158683415</v>
      </c>
      <c r="C8" s="39">
        <v>1937735.324653558</v>
      </c>
      <c r="E8" s="127">
        <v>43352</v>
      </c>
      <c r="F8" s="39">
        <v>16462</v>
      </c>
      <c r="G8" s="39">
        <v>40724</v>
      </c>
    </row>
    <row r="9" spans="1:17">
      <c r="A9" s="127">
        <v>43383</v>
      </c>
      <c r="B9" s="39">
        <v>1769485.9168073749</v>
      </c>
      <c r="C9" s="39">
        <v>2169003.1519918488</v>
      </c>
      <c r="E9" s="127">
        <v>43383</v>
      </c>
      <c r="F9" s="39">
        <v>18129</v>
      </c>
      <c r="G9" s="39">
        <v>44955</v>
      </c>
    </row>
    <row r="10" spans="1:17">
      <c r="A10" s="127">
        <v>43405</v>
      </c>
      <c r="B10" s="39">
        <v>1782623.7485630135</v>
      </c>
      <c r="C10" s="39">
        <v>2151058.807582025</v>
      </c>
      <c r="E10" s="127">
        <v>43405</v>
      </c>
      <c r="F10" s="39">
        <v>18072</v>
      </c>
      <c r="G10" s="39">
        <v>44795</v>
      </c>
    </row>
    <row r="11" spans="1:17">
      <c r="A11" s="127">
        <v>43436</v>
      </c>
      <c r="B11" s="39">
        <v>2049824.4389654126</v>
      </c>
      <c r="C11" s="39">
        <v>2070759.1168227801</v>
      </c>
      <c r="E11" s="127">
        <v>43436</v>
      </c>
      <c r="F11" s="39">
        <v>18782</v>
      </c>
      <c r="G11" s="39">
        <v>54371</v>
      </c>
    </row>
    <row r="12" spans="1:17">
      <c r="A12" s="127">
        <v>43466</v>
      </c>
      <c r="B12" s="39">
        <v>2039073.1157078505</v>
      </c>
      <c r="C12" s="39">
        <v>2395493.3457504939</v>
      </c>
      <c r="E12" s="127">
        <v>43466</v>
      </c>
      <c r="F12" s="39">
        <v>19869</v>
      </c>
      <c r="G12" s="39">
        <v>48904</v>
      </c>
    </row>
    <row r="13" spans="1:17">
      <c r="A13" s="127">
        <v>43498</v>
      </c>
      <c r="B13" s="39">
        <v>1764331.4341543959</v>
      </c>
      <c r="C13" s="39">
        <v>2252320.8609973849</v>
      </c>
      <c r="E13" s="127">
        <v>43498</v>
      </c>
      <c r="F13" s="39">
        <v>17820</v>
      </c>
      <c r="G13" s="39">
        <v>41131</v>
      </c>
    </row>
    <row r="14" spans="1:17">
      <c r="A14" s="127">
        <v>43527</v>
      </c>
      <c r="B14" s="39">
        <v>1942984.5600082627</v>
      </c>
      <c r="C14" s="39">
        <v>2432086.5516741159</v>
      </c>
      <c r="E14" s="127">
        <v>43527</v>
      </c>
      <c r="F14" s="39">
        <v>19087</v>
      </c>
      <c r="G14" s="39">
        <v>45123</v>
      </c>
    </row>
    <row r="15" spans="1:17">
      <c r="A15" s="127">
        <v>43559</v>
      </c>
      <c r="B15" s="39">
        <v>1881139.9686572892</v>
      </c>
      <c r="C15" s="39">
        <v>2330440.8683331772</v>
      </c>
      <c r="E15" s="127">
        <v>43559</v>
      </c>
      <c r="F15" s="39">
        <v>18294</v>
      </c>
      <c r="G15" s="39">
        <v>41787</v>
      </c>
    </row>
    <row r="16" spans="1:17">
      <c r="A16" s="127">
        <v>43590</v>
      </c>
      <c r="B16" s="39">
        <v>1856120.1575888016</v>
      </c>
      <c r="C16" s="39">
        <v>2352616.9459493682</v>
      </c>
      <c r="E16" s="127">
        <v>43590</v>
      </c>
      <c r="F16" s="39">
        <v>18054</v>
      </c>
      <c r="G16" s="39">
        <v>40655</v>
      </c>
    </row>
    <row r="17" spans="1:7">
      <c r="A17" s="127">
        <v>43622</v>
      </c>
      <c r="B17" s="39">
        <v>1667174.2537599956</v>
      </c>
      <c r="C17" s="39">
        <v>2162405.1718320688</v>
      </c>
      <c r="E17" s="127">
        <v>43622</v>
      </c>
      <c r="F17" s="39">
        <v>16443</v>
      </c>
      <c r="G17" s="39">
        <v>37314</v>
      </c>
    </row>
    <row r="18" spans="1:7">
      <c r="A18" s="127">
        <v>43653</v>
      </c>
      <c r="B18" s="39">
        <v>1762934.4337257943</v>
      </c>
      <c r="C18" s="39">
        <v>2323218.7958366112</v>
      </c>
      <c r="E18" s="127">
        <v>43653</v>
      </c>
      <c r="F18" s="39">
        <v>17815</v>
      </c>
      <c r="G18" s="39">
        <v>38583</v>
      </c>
    </row>
    <row r="19" spans="1:7">
      <c r="A19" s="127">
        <v>43685</v>
      </c>
      <c r="B19" s="39">
        <v>1810271.7073881507</v>
      </c>
      <c r="C19" s="39">
        <v>2224343.688992857</v>
      </c>
      <c r="E19" s="127">
        <v>43685</v>
      </c>
      <c r="F19" s="39">
        <v>17566</v>
      </c>
      <c r="G19" s="39">
        <v>41437</v>
      </c>
    </row>
    <row r="20" spans="1:7">
      <c r="A20" s="127">
        <v>43717</v>
      </c>
      <c r="B20" s="39">
        <v>1747890.7105594031</v>
      </c>
      <c r="C20" s="39">
        <v>2126309.9951467421</v>
      </c>
      <c r="E20" s="127">
        <v>43717</v>
      </c>
      <c r="F20" s="39">
        <v>16719</v>
      </c>
      <c r="G20" s="39">
        <v>40763</v>
      </c>
    </row>
    <row r="21" spans="1:7">
      <c r="A21" s="127">
        <v>43748</v>
      </c>
      <c r="B21" s="39">
        <v>1904420.2294566438</v>
      </c>
      <c r="C21" s="39">
        <v>2275646.060229782</v>
      </c>
      <c r="E21" s="127">
        <v>43748</v>
      </c>
      <c r="F21" s="39">
        <v>18198</v>
      </c>
      <c r="G21" s="39">
        <v>44408</v>
      </c>
    </row>
    <row r="22" spans="1:7">
      <c r="A22" s="127">
        <v>43770</v>
      </c>
      <c r="B22" s="39">
        <v>1928454.7482785559</v>
      </c>
      <c r="C22" s="39">
        <v>2230077.2645861642</v>
      </c>
      <c r="E22" s="127">
        <v>43770</v>
      </c>
      <c r="F22" s="39">
        <v>18071</v>
      </c>
      <c r="G22" s="39">
        <v>44662</v>
      </c>
    </row>
    <row r="23" spans="1:7">
      <c r="A23" s="127">
        <v>43801</v>
      </c>
      <c r="B23" s="39">
        <v>2166136.7955654473</v>
      </c>
      <c r="C23" s="39">
        <v>2252677.8623496029</v>
      </c>
      <c r="E23" s="127">
        <v>43801</v>
      </c>
      <c r="F23" s="39">
        <v>19317</v>
      </c>
      <c r="G23" s="39">
        <v>52201</v>
      </c>
    </row>
    <row r="24" spans="1:7">
      <c r="A24" s="127">
        <v>43831</v>
      </c>
      <c r="B24" s="39">
        <v>2098575.1520777196</v>
      </c>
      <c r="C24" s="39">
        <v>2612211.8336324291</v>
      </c>
      <c r="E24" s="127">
        <v>43831</v>
      </c>
      <c r="F24" s="39">
        <v>20874</v>
      </c>
      <c r="G24" s="39">
        <v>47580</v>
      </c>
    </row>
    <row r="25" spans="1:7">
      <c r="A25" s="127">
        <v>43863</v>
      </c>
      <c r="B25" s="39">
        <v>1920604.3926698614</v>
      </c>
      <c r="C25" s="39">
        <v>2441590.8503974592</v>
      </c>
      <c r="E25" s="127">
        <v>43863</v>
      </c>
      <c r="F25" s="39">
        <v>18566</v>
      </c>
      <c r="G25" s="39">
        <v>42477</v>
      </c>
    </row>
    <row r="26" spans="1:7">
      <c r="A26" s="127">
        <v>43893</v>
      </c>
      <c r="B26" s="39">
        <v>2236749.895458275</v>
      </c>
      <c r="C26" s="39">
        <v>2839346.501577301</v>
      </c>
      <c r="E26" s="127">
        <v>43893</v>
      </c>
      <c r="F26" s="39">
        <v>21249</v>
      </c>
      <c r="G26" s="39">
        <v>47500</v>
      </c>
    </row>
    <row r="27" spans="1:7">
      <c r="A27" s="127">
        <v>43925</v>
      </c>
      <c r="B27" s="39">
        <v>1905984.1461097894</v>
      </c>
      <c r="C27" s="39">
        <v>2383694.527350286</v>
      </c>
      <c r="E27" s="127">
        <v>43925</v>
      </c>
      <c r="F27" s="39">
        <v>18162</v>
      </c>
      <c r="G27" s="39">
        <v>40862</v>
      </c>
    </row>
    <row r="28" spans="1:7">
      <c r="A28" s="127">
        <v>43956</v>
      </c>
      <c r="B28" s="39">
        <v>1869942.5926569828</v>
      </c>
      <c r="C28" s="39">
        <v>2458429.5102941939</v>
      </c>
      <c r="E28" s="127">
        <v>43956</v>
      </c>
      <c r="F28" s="39">
        <v>18377</v>
      </c>
      <c r="G28" s="39">
        <v>38646</v>
      </c>
    </row>
    <row r="29" spans="1:7">
      <c r="A29" s="127">
        <v>43988</v>
      </c>
      <c r="B29" s="39">
        <v>1730460.0732760578</v>
      </c>
      <c r="C29" s="39">
        <v>2427532.942279011</v>
      </c>
      <c r="E29" s="127">
        <v>43988</v>
      </c>
      <c r="F29" s="39">
        <v>17812</v>
      </c>
      <c r="G29" s="39">
        <v>34554</v>
      </c>
    </row>
    <row r="30" spans="1:7">
      <c r="A30" s="127">
        <v>44019</v>
      </c>
      <c r="B30" s="39">
        <v>1918088.3252324522</v>
      </c>
      <c r="C30" s="39">
        <v>2870255.0042493888</v>
      </c>
      <c r="E30" s="127">
        <v>44019</v>
      </c>
      <c r="F30" s="39">
        <v>22172</v>
      </c>
      <c r="G30" s="39">
        <v>37882</v>
      </c>
    </row>
    <row r="31" spans="1:7">
      <c r="A31" s="127">
        <v>44051</v>
      </c>
      <c r="B31" s="39">
        <v>1847193.0980243331</v>
      </c>
      <c r="C31" s="39">
        <v>2580454.6869225432</v>
      </c>
      <c r="E31" s="127">
        <v>44051</v>
      </c>
      <c r="F31" s="39">
        <v>20152</v>
      </c>
      <c r="G31" s="39">
        <v>37542</v>
      </c>
    </row>
    <row r="32" spans="1:7">
      <c r="A32" s="127">
        <v>44083</v>
      </c>
      <c r="B32" s="39">
        <v>1834822.181246584</v>
      </c>
      <c r="C32" s="39">
        <v>2460603.8771835011</v>
      </c>
      <c r="E32" s="127">
        <v>44083</v>
      </c>
      <c r="F32" s="39">
        <v>18297</v>
      </c>
      <c r="G32" s="39">
        <v>38333</v>
      </c>
    </row>
    <row r="33" spans="1:7">
      <c r="A33" s="127">
        <v>44104</v>
      </c>
      <c r="B33" s="39">
        <v>2033079.6334841854</v>
      </c>
      <c r="C33" s="39">
        <v>2579436.2706013452</v>
      </c>
      <c r="E33" s="127">
        <v>44114</v>
      </c>
      <c r="F33" s="39">
        <v>19679</v>
      </c>
      <c r="G33" s="39">
        <v>43205</v>
      </c>
    </row>
    <row r="34" spans="1:7">
      <c r="A34" s="127">
        <v>44136</v>
      </c>
      <c r="B34" s="39">
        <v>2006814.7216889611</v>
      </c>
      <c r="C34" s="39">
        <v>2485049.2414381132</v>
      </c>
      <c r="E34" s="127">
        <v>44136</v>
      </c>
      <c r="F34" s="39">
        <v>18994</v>
      </c>
      <c r="G34" s="39">
        <v>42347</v>
      </c>
    </row>
    <row r="35" spans="1:7">
      <c r="A35" s="127">
        <v>44167</v>
      </c>
      <c r="B35" s="39">
        <v>2422604.2176187229</v>
      </c>
      <c r="C35" s="39">
        <v>2893497.955882574</v>
      </c>
      <c r="E35" s="127">
        <v>44167</v>
      </c>
      <c r="F35" s="39">
        <v>23843</v>
      </c>
      <c r="G35" s="39">
        <v>51377</v>
      </c>
    </row>
    <row r="36" spans="1:7">
      <c r="A36" s="127">
        <v>44197</v>
      </c>
      <c r="B36" s="39">
        <v>2432396.4641875518</v>
      </c>
      <c r="C36" s="39">
        <v>3506680.0898271869</v>
      </c>
      <c r="E36" s="127">
        <v>44197</v>
      </c>
      <c r="F36" s="39">
        <v>29624</v>
      </c>
      <c r="G36" s="39">
        <v>49594</v>
      </c>
    </row>
    <row r="37" spans="1:7">
      <c r="A37" s="127">
        <v>44229</v>
      </c>
      <c r="B37" s="39">
        <v>1981226.4730360131</v>
      </c>
      <c r="C37" s="39">
        <v>2907334.9237663541</v>
      </c>
      <c r="E37" s="127">
        <v>44229</v>
      </c>
      <c r="F37" s="39">
        <v>22343</v>
      </c>
      <c r="G37" s="39">
        <v>39734</v>
      </c>
    </row>
    <row r="38" spans="1:7">
      <c r="A38" s="127">
        <v>44258</v>
      </c>
      <c r="B38" s="39">
        <v>2221507.4839103133</v>
      </c>
      <c r="C38" s="39">
        <v>3169964.6526849461</v>
      </c>
      <c r="E38" s="127">
        <v>44258</v>
      </c>
      <c r="F38" s="39">
        <v>22941</v>
      </c>
      <c r="G38" s="39">
        <v>44462</v>
      </c>
    </row>
    <row r="39" spans="1:7">
      <c r="A39" s="127">
        <v>44290</v>
      </c>
      <c r="B39" s="39">
        <v>2052809.6737279028</v>
      </c>
      <c r="C39" s="39">
        <v>2831407.7291844892</v>
      </c>
      <c r="E39" s="127">
        <v>44290</v>
      </c>
      <c r="F39" s="39">
        <v>20376</v>
      </c>
      <c r="G39" s="39">
        <v>41033</v>
      </c>
    </row>
    <row r="58" spans="1:3">
      <c r="B58">
        <v>2019</v>
      </c>
      <c r="C58">
        <v>2020</v>
      </c>
    </row>
    <row r="59" spans="1:3">
      <c r="A59" t="s">
        <v>124</v>
      </c>
      <c r="B59">
        <f>SUM(F12:F23)</f>
        <v>217253</v>
      </c>
      <c r="C59">
        <f>SUM(F24:F35)</f>
        <v>238177</v>
      </c>
    </row>
    <row r="60" spans="1:3">
      <c r="A60" t="s">
        <v>125</v>
      </c>
      <c r="B60">
        <f>SUM(B12:C23)</f>
        <v>49828569.526528962</v>
      </c>
      <c r="C60">
        <f>SUM(B24:C35)</f>
        <v>54857021.631352082</v>
      </c>
    </row>
    <row r="62" spans="1:3">
      <c r="A62" t="s">
        <v>126</v>
      </c>
      <c r="B62" s="44">
        <f>_xlfn.RRI(1,B59,C59)</f>
        <v>9.6311673486672245E-2</v>
      </c>
    </row>
    <row r="63" spans="1:3">
      <c r="A63" t="s">
        <v>127</v>
      </c>
      <c r="B63" s="44">
        <f>_xlfn.RRI(1,B60,C60)</f>
        <v>0.10091504035944587</v>
      </c>
    </row>
    <row r="67" spans="3:5">
      <c r="C67" s="126"/>
      <c r="D67" s="126"/>
      <c r="E67" s="126"/>
    </row>
    <row r="68" spans="3:5">
      <c r="C68" s="43"/>
    </row>
    <row r="69" spans="3:5">
      <c r="C69" s="43"/>
    </row>
    <row r="70" spans="3:5">
      <c r="C70" s="43"/>
    </row>
    <row r="71" spans="3:5">
      <c r="C71" s="43"/>
    </row>
    <row r="72" spans="3:5">
      <c r="C72" s="43"/>
    </row>
    <row r="73" spans="3:5">
      <c r="C73" s="43"/>
    </row>
    <row r="74" spans="3:5">
      <c r="C74" s="43"/>
    </row>
    <row r="75" spans="3:5">
      <c r="C75" s="43"/>
    </row>
    <row r="76" spans="3:5">
      <c r="C76" s="43"/>
    </row>
    <row r="77" spans="3:5">
      <c r="C77" s="43"/>
    </row>
    <row r="78" spans="3:5">
      <c r="C78" s="43"/>
    </row>
    <row r="79" spans="3:5">
      <c r="C79" s="43"/>
    </row>
    <row r="80" spans="3:5">
      <c r="C80" s="43"/>
    </row>
    <row r="81" spans="3:3">
      <c r="C81" s="43"/>
    </row>
    <row r="82" spans="3:3">
      <c r="C82" s="43"/>
    </row>
    <row r="83" spans="3:3">
      <c r="C83" s="43"/>
    </row>
    <row r="84" spans="3:3">
      <c r="C84" s="43"/>
    </row>
    <row r="85" spans="3:3">
      <c r="C85" s="43"/>
    </row>
    <row r="86" spans="3:3">
      <c r="C86" s="43"/>
    </row>
    <row r="87" spans="3:3">
      <c r="C87" s="43"/>
    </row>
    <row r="88" spans="3:3">
      <c r="C88" s="43"/>
    </row>
    <row r="89" spans="3:3">
      <c r="C89" s="43"/>
    </row>
    <row r="90" spans="3:3">
      <c r="C90" s="43"/>
    </row>
    <row r="91" spans="3:3">
      <c r="C91" s="43"/>
    </row>
    <row r="92" spans="3:3">
      <c r="C92" s="43"/>
    </row>
    <row r="93" spans="3:3">
      <c r="C93" s="43"/>
    </row>
    <row r="94" spans="3:3">
      <c r="C94" s="43"/>
    </row>
    <row r="95" spans="3:3">
      <c r="C95" s="43"/>
    </row>
    <row r="96" spans="3:3">
      <c r="C96" s="43"/>
    </row>
    <row r="97" spans="3:3">
      <c r="C97" s="43"/>
    </row>
    <row r="98" spans="3:3">
      <c r="C98" s="43"/>
    </row>
    <row r="99" spans="3:3">
      <c r="C99" s="43"/>
    </row>
    <row r="100" spans="3:3">
      <c r="C100" s="43"/>
    </row>
    <row r="101" spans="3:3">
      <c r="C101" s="43"/>
    </row>
    <row r="102" spans="3:3">
      <c r="C102" s="43"/>
    </row>
    <row r="103" spans="3:3">
      <c r="C103" s="43"/>
    </row>
  </sheetData>
  <mergeCells count="3">
    <mergeCell ref="A2:C2"/>
    <mergeCell ref="E2:G2"/>
    <mergeCell ref="A1:G1"/>
  </mergeCells>
  <pageMargins left="0.7" right="0.7" top="0.75" bottom="0.75" header="0.3" footer="0.3"/>
  <pageSetup orientation="portrait" horizontalDpi="4294967295" verticalDpi="4294967295" r:id="rId1"/>
  <drawing r:id="rId2"/>
  <tableParts count="2">
    <tablePart r:id="rId3"/>
    <tablePart r:id="rId4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370B28-B24F-459D-93BD-C7ACFBD06240}">
  <sheetPr>
    <outlinePr summaryBelow="0" summaryRight="0"/>
  </sheetPr>
  <dimension ref="A1:AE18"/>
  <sheetViews>
    <sheetView tabSelected="1" zoomScale="85" zoomScaleNormal="85" workbookViewId="0">
      <selection activeCell="H45" sqref="H45"/>
    </sheetView>
  </sheetViews>
  <sheetFormatPr defaultColWidth="14.42578125" defaultRowHeight="15.75" customHeight="1"/>
  <cols>
    <col min="1" max="1" width="20.42578125" style="59" customWidth="1"/>
    <col min="2" max="2" width="21.7109375" style="59" customWidth="1"/>
    <col min="3" max="3" width="11.28515625" style="59" customWidth="1"/>
    <col min="4" max="4" width="11.85546875" style="59" customWidth="1"/>
    <col min="5" max="5" width="13.42578125" style="59" customWidth="1"/>
    <col min="6" max="6" width="19.7109375" style="59" customWidth="1"/>
    <col min="7" max="7" width="22.42578125" style="59" customWidth="1"/>
    <col min="8" max="8" width="14.42578125" style="59"/>
    <col min="9" max="9" width="18.42578125" style="59" customWidth="1"/>
    <col min="10" max="11" width="16.85546875" style="59" customWidth="1"/>
    <col min="12" max="12" width="18" style="59" customWidth="1"/>
    <col min="13" max="13" width="25.42578125" style="59" customWidth="1"/>
    <col min="14" max="16384" width="14.42578125" style="59"/>
  </cols>
  <sheetData>
    <row r="1" spans="1:31" s="111" customFormat="1" ht="21" thickBot="1">
      <c r="A1" s="158" t="s">
        <v>1699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</row>
    <row r="2" spans="1:31" ht="48" thickBot="1">
      <c r="A2" s="76" t="s">
        <v>189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75"/>
    </row>
    <row r="3" spans="1:31" s="64" customFormat="1" ht="36" customHeight="1">
      <c r="A3" s="65" t="s">
        <v>160</v>
      </c>
      <c r="B3" s="65" t="s">
        <v>159</v>
      </c>
      <c r="C3" s="65" t="s">
        <v>158</v>
      </c>
      <c r="D3" s="65" t="s">
        <v>157</v>
      </c>
      <c r="E3" s="65" t="s">
        <v>156</v>
      </c>
      <c r="F3" s="65" t="s">
        <v>155</v>
      </c>
      <c r="G3" s="65" t="s">
        <v>154</v>
      </c>
      <c r="H3" s="65" t="s">
        <v>153</v>
      </c>
      <c r="I3" s="65" t="s">
        <v>152</v>
      </c>
      <c r="J3" s="65" t="s">
        <v>151</v>
      </c>
      <c r="K3" s="65" t="s">
        <v>150</v>
      </c>
      <c r="L3" s="65" t="s">
        <v>149</v>
      </c>
      <c r="M3" s="65" t="s">
        <v>148</v>
      </c>
      <c r="N3" s="65" t="s">
        <v>147</v>
      </c>
      <c r="O3" s="65" t="s">
        <v>146</v>
      </c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</row>
    <row r="4" spans="1:31" s="70" customFormat="1" ht="15">
      <c r="A4" s="63" t="s">
        <v>188</v>
      </c>
      <c r="B4" s="62" t="s">
        <v>187</v>
      </c>
      <c r="C4" s="62" t="s">
        <v>186</v>
      </c>
      <c r="D4" s="74">
        <v>43835</v>
      </c>
      <c r="E4" s="62" t="s">
        <v>185</v>
      </c>
      <c r="F4" s="62" t="s">
        <v>184</v>
      </c>
      <c r="G4" s="62" t="s">
        <v>183</v>
      </c>
      <c r="H4" s="62" t="s">
        <v>182</v>
      </c>
      <c r="I4" s="62" t="s">
        <v>181</v>
      </c>
      <c r="J4" s="62" t="s">
        <v>180</v>
      </c>
      <c r="K4" s="62" t="s">
        <v>137</v>
      </c>
      <c r="L4" s="62" t="s">
        <v>179</v>
      </c>
      <c r="M4" s="62" t="s">
        <v>88</v>
      </c>
      <c r="N4" s="63"/>
      <c r="O4" s="72" t="s">
        <v>178</v>
      </c>
    </row>
    <row r="5" spans="1:31" ht="15">
      <c r="A5" s="63"/>
      <c r="B5" s="61"/>
      <c r="C5" s="61"/>
      <c r="D5" s="73"/>
      <c r="E5" s="61"/>
      <c r="F5" s="61"/>
      <c r="G5" s="61"/>
      <c r="H5" s="61"/>
      <c r="I5" s="61"/>
      <c r="J5" s="61"/>
      <c r="K5" s="61"/>
      <c r="L5" s="61"/>
      <c r="M5" s="61"/>
      <c r="N5" s="63"/>
      <c r="O5" s="72"/>
    </row>
    <row r="6" spans="1:31" ht="15.75" customHeight="1" thickBot="1"/>
    <row r="7" spans="1:31" ht="32.25" customHeight="1" thickBot="1">
      <c r="A7" s="67" t="s">
        <v>171</v>
      </c>
    </row>
    <row r="8" spans="1:31" s="64" customFormat="1" ht="31.5">
      <c r="A8" s="65" t="s">
        <v>160</v>
      </c>
      <c r="B8" s="65" t="s">
        <v>159</v>
      </c>
      <c r="C8" s="65" t="s">
        <v>158</v>
      </c>
      <c r="D8" s="65" t="s">
        <v>157</v>
      </c>
      <c r="E8" s="65" t="s">
        <v>156</v>
      </c>
      <c r="F8" s="65" t="s">
        <v>155</v>
      </c>
      <c r="G8" s="65" t="s">
        <v>154</v>
      </c>
      <c r="H8" s="65" t="s">
        <v>153</v>
      </c>
      <c r="I8" s="65" t="s">
        <v>152</v>
      </c>
      <c r="J8" s="65" t="s">
        <v>151</v>
      </c>
      <c r="K8" s="65" t="s">
        <v>150</v>
      </c>
      <c r="L8" s="65" t="s">
        <v>149</v>
      </c>
      <c r="M8" s="65" t="s">
        <v>148</v>
      </c>
      <c r="N8" s="66" t="s">
        <v>147</v>
      </c>
      <c r="O8" s="65" t="s">
        <v>146</v>
      </c>
    </row>
    <row r="9" spans="1:31" s="70" customFormat="1" ht="15">
      <c r="A9" s="63" t="s">
        <v>177</v>
      </c>
      <c r="B9" s="62" t="s">
        <v>176</v>
      </c>
      <c r="C9" s="62" t="s">
        <v>175</v>
      </c>
      <c r="D9" s="62" t="s">
        <v>174</v>
      </c>
      <c r="E9" s="62" t="s">
        <v>173</v>
      </c>
      <c r="F9" s="62" t="s">
        <v>172</v>
      </c>
      <c r="G9" s="62" t="s">
        <v>171</v>
      </c>
      <c r="H9" s="62" t="s">
        <v>170</v>
      </c>
      <c r="I9" s="62" t="s">
        <v>169</v>
      </c>
      <c r="J9" s="62" t="s">
        <v>168</v>
      </c>
      <c r="K9" s="62" t="s">
        <v>137</v>
      </c>
      <c r="L9" s="69" t="s">
        <v>167</v>
      </c>
      <c r="M9" s="68" t="s">
        <v>166</v>
      </c>
      <c r="N9" s="62" t="s">
        <v>165</v>
      </c>
      <c r="O9" s="71" t="s">
        <v>164</v>
      </c>
    </row>
    <row r="10" spans="1:31" ht="15">
      <c r="A10" s="63"/>
      <c r="B10" s="61"/>
      <c r="C10" s="61"/>
      <c r="D10" s="61"/>
      <c r="E10" s="61"/>
      <c r="F10" s="61"/>
      <c r="G10" s="61"/>
      <c r="H10" s="61"/>
      <c r="I10" s="61"/>
      <c r="J10" s="61"/>
      <c r="K10" s="61"/>
      <c r="L10" s="69"/>
      <c r="M10" s="68"/>
      <c r="N10" s="61"/>
      <c r="O10" s="60"/>
    </row>
    <row r="11" spans="1:31" ht="15.75" customHeight="1" thickBot="1"/>
    <row r="12" spans="1:31" ht="28.5" customHeight="1" thickBot="1">
      <c r="A12" s="67" t="s">
        <v>163</v>
      </c>
      <c r="C12" s="157" t="s">
        <v>162</v>
      </c>
      <c r="D12" s="157"/>
      <c r="E12" s="157"/>
    </row>
    <row r="13" spans="1:31" s="64" customFormat="1" ht="31.5">
      <c r="A13" s="65" t="s">
        <v>160</v>
      </c>
      <c r="B13" s="66" t="s">
        <v>159</v>
      </c>
      <c r="C13" s="65" t="s">
        <v>158</v>
      </c>
      <c r="D13" s="65" t="s">
        <v>157</v>
      </c>
      <c r="E13" s="65" t="s">
        <v>156</v>
      </c>
      <c r="F13" s="65" t="s">
        <v>155</v>
      </c>
      <c r="G13" s="65" t="s">
        <v>154</v>
      </c>
      <c r="H13" s="65" t="s">
        <v>153</v>
      </c>
      <c r="I13" s="65" t="s">
        <v>152</v>
      </c>
      <c r="J13" s="65" t="s">
        <v>151</v>
      </c>
      <c r="K13" s="65" t="s">
        <v>150</v>
      </c>
      <c r="L13" s="65" t="s">
        <v>149</v>
      </c>
      <c r="M13" s="65" t="s">
        <v>148</v>
      </c>
      <c r="N13" s="66" t="s">
        <v>147</v>
      </c>
      <c r="O13" s="65" t="s">
        <v>146</v>
      </c>
    </row>
    <row r="15" spans="1:31" ht="15.75" customHeight="1" thickBot="1"/>
    <row r="16" spans="1:31" ht="30" customHeight="1" thickBot="1">
      <c r="A16" s="67" t="s">
        <v>161</v>
      </c>
    </row>
    <row r="17" spans="1:15" s="64" customFormat="1" ht="31.5">
      <c r="A17" s="65" t="s">
        <v>160</v>
      </c>
      <c r="B17" s="65" t="s">
        <v>159</v>
      </c>
      <c r="C17" s="65" t="s">
        <v>158</v>
      </c>
      <c r="D17" s="65" t="s">
        <v>157</v>
      </c>
      <c r="E17" s="65" t="s">
        <v>156</v>
      </c>
      <c r="F17" s="65" t="s">
        <v>155</v>
      </c>
      <c r="G17" s="65" t="s">
        <v>154</v>
      </c>
      <c r="H17" s="65" t="s">
        <v>153</v>
      </c>
      <c r="I17" s="65" t="s">
        <v>152</v>
      </c>
      <c r="J17" s="65" t="s">
        <v>151</v>
      </c>
      <c r="K17" s="65" t="s">
        <v>150</v>
      </c>
      <c r="L17" s="65" t="s">
        <v>149</v>
      </c>
      <c r="M17" s="65" t="s">
        <v>148</v>
      </c>
      <c r="N17" s="66" t="s">
        <v>147</v>
      </c>
      <c r="O17" s="65" t="s">
        <v>146</v>
      </c>
    </row>
    <row r="18" spans="1:15" ht="15">
      <c r="A18" s="63" t="s">
        <v>145</v>
      </c>
      <c r="B18" s="62" t="s">
        <v>144</v>
      </c>
      <c r="C18" s="61" t="s">
        <v>143</v>
      </c>
      <c r="D18" s="61" t="s">
        <v>142</v>
      </c>
      <c r="E18" s="61" t="s">
        <v>88</v>
      </c>
      <c r="F18" s="61" t="s">
        <v>142</v>
      </c>
      <c r="G18" s="61" t="s">
        <v>141</v>
      </c>
      <c r="H18" s="61" t="s">
        <v>140</v>
      </c>
      <c r="I18" s="61" t="s">
        <v>139</v>
      </c>
      <c r="J18" s="61" t="s">
        <v>138</v>
      </c>
      <c r="K18" s="61" t="s">
        <v>137</v>
      </c>
      <c r="L18" s="61" t="s">
        <v>136</v>
      </c>
      <c r="M18" s="61" t="s">
        <v>88</v>
      </c>
      <c r="O18" s="60" t="s">
        <v>135</v>
      </c>
    </row>
  </sheetData>
  <mergeCells count="2">
    <mergeCell ref="C12:E12"/>
    <mergeCell ref="A1:Q1"/>
  </mergeCells>
  <hyperlinks>
    <hyperlink ref="O4" r:id="rId1" xr:uid="{E4D53B81-9DE7-4310-90D2-3C6075C19182}"/>
    <hyperlink ref="L9" r:id="rId2" xr:uid="{E0F95B14-BE2D-4545-8EAA-383F2A9BE6EF}"/>
    <hyperlink ref="M9" r:id="rId3" xr:uid="{40936DC6-B81C-4DC9-B6BC-32BFFCFA0803}"/>
    <hyperlink ref="O9" r:id="rId4" xr:uid="{47D115DA-3498-4F1D-8220-B445FF4DFB48}"/>
    <hyperlink ref="O18" r:id="rId5" xr:uid="{A2EF2B44-AA9A-413B-8DAF-8687DDB7A2EA}"/>
  </hyperlinks>
  <pageMargins left="0.7" right="0.7" top="0.75" bottom="0.75" header="0.3" footer="0.3"/>
  <pageSetup orientation="portrait" horizontalDpi="4294967293" verticalDpi="0" r:id="rId6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DFA3DA-12F2-456F-B76D-F398C243B758}">
  <sheetPr>
    <outlinePr summaryBelow="0" summaryRight="0"/>
  </sheetPr>
  <dimension ref="A1:S904"/>
  <sheetViews>
    <sheetView topLeftCell="A2" zoomScaleNormal="100" workbookViewId="0">
      <selection activeCell="A2" sqref="A2:Q2"/>
    </sheetView>
  </sheetViews>
  <sheetFormatPr defaultColWidth="14.42578125" defaultRowHeight="15.75" customHeight="1"/>
  <cols>
    <col min="1" max="1" width="14.42578125" style="59"/>
    <col min="2" max="2" width="51.140625" style="59" customWidth="1"/>
    <col min="3" max="3" width="14.140625" style="77" customWidth="1"/>
    <col min="4" max="4" width="17.140625" style="77" customWidth="1"/>
    <col min="5" max="5" width="14.28515625" style="77" customWidth="1"/>
    <col min="6" max="6" width="22.85546875" style="59" customWidth="1"/>
    <col min="7" max="7" width="11.42578125" style="59" customWidth="1"/>
    <col min="8" max="8" width="19.42578125" style="59" customWidth="1"/>
    <col min="9" max="9" width="24.7109375" style="59" customWidth="1"/>
    <col min="10" max="10" width="12.140625" style="59" customWidth="1"/>
    <col min="11" max="11" width="28.7109375" style="59" customWidth="1"/>
    <col min="12" max="12" width="10.7109375" style="59" customWidth="1"/>
    <col min="13" max="13" width="16.140625" style="59" customWidth="1"/>
    <col min="14" max="14" width="30.7109375" style="59" customWidth="1"/>
    <col min="15" max="15" width="19.7109375" style="59" customWidth="1"/>
    <col min="16" max="16384" width="14.42578125" style="59"/>
  </cols>
  <sheetData>
    <row r="1" spans="1:19" ht="12.75" hidden="1">
      <c r="A1" s="61" t="s">
        <v>189</v>
      </c>
      <c r="B1" s="79"/>
      <c r="C1" s="78"/>
      <c r="D1" s="78"/>
      <c r="E1" s="78"/>
    </row>
    <row r="2" spans="1:19" ht="20.25">
      <c r="A2" s="159" t="s">
        <v>1700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59"/>
    </row>
    <row r="3" spans="1:19" s="64" customFormat="1" ht="38.1" customHeight="1">
      <c r="A3" s="65" t="s">
        <v>160</v>
      </c>
      <c r="B3" s="65" t="s">
        <v>159</v>
      </c>
      <c r="C3" s="97" t="s">
        <v>158</v>
      </c>
      <c r="D3" s="97" t="s">
        <v>157</v>
      </c>
      <c r="E3" s="97" t="s">
        <v>156</v>
      </c>
      <c r="F3" s="65" t="s">
        <v>155</v>
      </c>
      <c r="G3" s="65" t="s">
        <v>1169</v>
      </c>
      <c r="H3" s="65" t="s">
        <v>1168</v>
      </c>
      <c r="I3" s="65" t="s">
        <v>153</v>
      </c>
      <c r="J3" s="65" t="s">
        <v>152</v>
      </c>
      <c r="K3" s="65" t="s">
        <v>151</v>
      </c>
      <c r="L3" s="65" t="s">
        <v>150</v>
      </c>
      <c r="M3" s="65" t="s">
        <v>149</v>
      </c>
      <c r="N3" s="65" t="s">
        <v>148</v>
      </c>
      <c r="O3" s="65" t="s">
        <v>147</v>
      </c>
      <c r="P3" s="65" t="s">
        <v>146</v>
      </c>
    </row>
    <row r="4" spans="1:19" ht="21.75" customHeight="1">
      <c r="A4" s="83" t="s">
        <v>1167</v>
      </c>
      <c r="B4" s="83" t="s">
        <v>1166</v>
      </c>
      <c r="C4" s="88">
        <v>43868</v>
      </c>
      <c r="D4" s="88">
        <v>43867</v>
      </c>
      <c r="E4" s="88">
        <v>43886</v>
      </c>
      <c r="F4" s="83" t="s">
        <v>191</v>
      </c>
      <c r="G4" s="83">
        <v>30</v>
      </c>
      <c r="H4" s="83" t="s">
        <v>201</v>
      </c>
      <c r="I4" s="83" t="s">
        <v>1165</v>
      </c>
      <c r="J4" s="83" t="s">
        <v>199</v>
      </c>
      <c r="K4" s="83" t="s">
        <v>180</v>
      </c>
      <c r="L4" s="83" t="s">
        <v>137</v>
      </c>
      <c r="M4" s="83" t="s">
        <v>234</v>
      </c>
      <c r="N4" s="96" t="s">
        <v>1164</v>
      </c>
      <c r="O4" s="83" t="s">
        <v>1163</v>
      </c>
      <c r="P4" s="87" t="s">
        <v>1162</v>
      </c>
      <c r="Q4" s="83"/>
      <c r="R4" s="83"/>
      <c r="S4" s="80"/>
    </row>
    <row r="5" spans="1:19" ht="15">
      <c r="A5" s="83" t="s">
        <v>1161</v>
      </c>
      <c r="B5" s="83" t="s">
        <v>1160</v>
      </c>
      <c r="C5" s="88">
        <v>43888</v>
      </c>
      <c r="D5" s="88">
        <v>43884</v>
      </c>
      <c r="E5" s="88">
        <v>44255</v>
      </c>
      <c r="F5" s="83" t="s">
        <v>142</v>
      </c>
      <c r="G5" s="83">
        <v>520</v>
      </c>
      <c r="H5" s="83" t="s">
        <v>364</v>
      </c>
      <c r="I5" s="83"/>
      <c r="J5" s="83" t="s">
        <v>199</v>
      </c>
      <c r="K5" s="83" t="s">
        <v>180</v>
      </c>
      <c r="L5" s="83" t="s">
        <v>227</v>
      </c>
      <c r="M5" s="83" t="s">
        <v>197</v>
      </c>
      <c r="N5" s="83" t="s">
        <v>88</v>
      </c>
      <c r="O5" s="83" t="s">
        <v>1159</v>
      </c>
      <c r="P5" s="87" t="s">
        <v>1158</v>
      </c>
      <c r="Q5" s="83"/>
      <c r="R5" s="83"/>
      <c r="S5" s="80"/>
    </row>
    <row r="6" spans="1:19" ht="15">
      <c r="A6" s="83" t="s">
        <v>1157</v>
      </c>
      <c r="B6" s="83" t="s">
        <v>1156</v>
      </c>
      <c r="C6" s="88">
        <v>43901</v>
      </c>
      <c r="D6" s="88">
        <v>43950</v>
      </c>
      <c r="E6" s="89">
        <v>44551</v>
      </c>
      <c r="F6" s="83" t="s">
        <v>209</v>
      </c>
      <c r="G6" s="83">
        <v>4000</v>
      </c>
      <c r="H6" s="83" t="s">
        <v>410</v>
      </c>
      <c r="I6" s="83" t="s">
        <v>1155</v>
      </c>
      <c r="J6" s="83" t="s">
        <v>199</v>
      </c>
      <c r="K6" s="83" t="s">
        <v>214</v>
      </c>
      <c r="L6" s="83" t="s">
        <v>319</v>
      </c>
      <c r="M6" s="83" t="s">
        <v>197</v>
      </c>
      <c r="N6" s="83" t="s">
        <v>88</v>
      </c>
      <c r="O6" s="83" t="s">
        <v>1154</v>
      </c>
      <c r="P6" s="87" t="s">
        <v>1153</v>
      </c>
      <c r="Q6" s="83"/>
      <c r="R6" s="83"/>
      <c r="S6" s="80"/>
    </row>
    <row r="7" spans="1:19" ht="15">
      <c r="A7" s="83" t="s">
        <v>1152</v>
      </c>
      <c r="B7" s="83" t="s">
        <v>1151</v>
      </c>
      <c r="C7" s="88">
        <v>43901</v>
      </c>
      <c r="D7" s="88">
        <v>44062</v>
      </c>
      <c r="E7" s="88">
        <v>44561</v>
      </c>
      <c r="F7" s="83" t="s">
        <v>209</v>
      </c>
      <c r="G7" s="83">
        <v>320</v>
      </c>
      <c r="H7" s="83" t="s">
        <v>201</v>
      </c>
      <c r="I7" s="83" t="s">
        <v>1150</v>
      </c>
      <c r="J7" s="83" t="s">
        <v>199</v>
      </c>
      <c r="K7" s="83" t="s">
        <v>180</v>
      </c>
      <c r="L7" s="83" t="s">
        <v>137</v>
      </c>
      <c r="M7" s="83" t="s">
        <v>197</v>
      </c>
      <c r="N7" s="83" t="s">
        <v>88</v>
      </c>
      <c r="O7" s="83" t="s">
        <v>1149</v>
      </c>
      <c r="P7" s="87" t="s">
        <v>1148</v>
      </c>
      <c r="Q7" s="83"/>
      <c r="R7" s="83"/>
      <c r="S7" s="80"/>
    </row>
    <row r="8" spans="1:19" ht="15">
      <c r="A8" s="83" t="s">
        <v>1147</v>
      </c>
      <c r="B8" s="83" t="s">
        <v>1146</v>
      </c>
      <c r="C8" s="88">
        <v>43903</v>
      </c>
      <c r="D8" s="88">
        <v>43901</v>
      </c>
      <c r="E8" s="88">
        <v>43951</v>
      </c>
      <c r="F8" s="83" t="s">
        <v>256</v>
      </c>
      <c r="G8" s="83">
        <v>65</v>
      </c>
      <c r="H8" s="83" t="s">
        <v>337</v>
      </c>
      <c r="I8" s="83" t="s">
        <v>1145</v>
      </c>
      <c r="J8" s="83" t="s">
        <v>199</v>
      </c>
      <c r="K8" s="83" t="s">
        <v>180</v>
      </c>
      <c r="L8" s="83" t="s">
        <v>198</v>
      </c>
      <c r="M8" s="83" t="s">
        <v>197</v>
      </c>
      <c r="N8" s="83" t="s">
        <v>88</v>
      </c>
      <c r="O8" s="83" t="s">
        <v>1144</v>
      </c>
      <c r="P8" s="87" t="s">
        <v>1143</v>
      </c>
      <c r="Q8" s="83"/>
      <c r="R8" s="83"/>
      <c r="S8" s="80"/>
    </row>
    <row r="9" spans="1:19" ht="15" customHeight="1">
      <c r="A9" s="83" t="s">
        <v>1142</v>
      </c>
      <c r="B9" s="83" t="s">
        <v>1141</v>
      </c>
      <c r="C9" s="88">
        <v>43906</v>
      </c>
      <c r="D9" s="88">
        <v>43907</v>
      </c>
      <c r="E9" s="88">
        <v>43971</v>
      </c>
      <c r="F9" s="83" t="s">
        <v>191</v>
      </c>
      <c r="G9" s="83">
        <v>1312</v>
      </c>
      <c r="H9" s="83" t="s">
        <v>201</v>
      </c>
      <c r="I9" s="83" t="s">
        <v>1140</v>
      </c>
      <c r="J9" s="83" t="s">
        <v>199</v>
      </c>
      <c r="K9" s="83" t="s">
        <v>254</v>
      </c>
      <c r="L9" s="83" t="s">
        <v>137</v>
      </c>
      <c r="M9" s="83" t="s">
        <v>313</v>
      </c>
      <c r="N9" s="95" t="s">
        <v>1139</v>
      </c>
      <c r="O9" s="83" t="s">
        <v>1138</v>
      </c>
      <c r="P9" s="87" t="s">
        <v>1137</v>
      </c>
      <c r="Q9" s="83"/>
      <c r="R9" s="83"/>
      <c r="S9" s="80"/>
    </row>
    <row r="10" spans="1:19" ht="15">
      <c r="A10" s="83" t="s">
        <v>1136</v>
      </c>
      <c r="B10" s="83" t="s">
        <v>1135</v>
      </c>
      <c r="C10" s="88">
        <v>43910</v>
      </c>
      <c r="D10" s="88">
        <v>43935</v>
      </c>
      <c r="E10" s="88">
        <v>44058</v>
      </c>
      <c r="F10" s="83" t="s">
        <v>202</v>
      </c>
      <c r="G10" s="83">
        <v>500</v>
      </c>
      <c r="H10" s="83" t="s">
        <v>201</v>
      </c>
      <c r="I10" s="83" t="s">
        <v>1117</v>
      </c>
      <c r="J10" s="83" t="s">
        <v>199</v>
      </c>
      <c r="K10" s="83" t="s">
        <v>254</v>
      </c>
      <c r="L10" s="83" t="s">
        <v>137</v>
      </c>
      <c r="M10" s="83" t="s">
        <v>197</v>
      </c>
      <c r="N10" s="83" t="s">
        <v>88</v>
      </c>
      <c r="O10" s="83" t="s">
        <v>1134</v>
      </c>
      <c r="P10" s="87" t="s">
        <v>1133</v>
      </c>
      <c r="Q10" s="83"/>
      <c r="R10" s="83"/>
      <c r="S10" s="80"/>
    </row>
    <row r="11" spans="1:19" ht="25.5">
      <c r="A11" s="83" t="s">
        <v>1132</v>
      </c>
      <c r="B11" s="83" t="s">
        <v>1131</v>
      </c>
      <c r="C11" s="88">
        <v>43910</v>
      </c>
      <c r="D11" s="88">
        <v>43915</v>
      </c>
      <c r="E11" s="88">
        <v>45719</v>
      </c>
      <c r="F11" s="83" t="s">
        <v>202</v>
      </c>
      <c r="G11" s="83">
        <v>53</v>
      </c>
      <c r="H11" s="83" t="s">
        <v>1130</v>
      </c>
      <c r="I11" s="83" t="s">
        <v>1129</v>
      </c>
      <c r="J11" s="83" t="s">
        <v>199</v>
      </c>
      <c r="K11" s="83" t="s">
        <v>180</v>
      </c>
      <c r="L11" s="83" t="s">
        <v>227</v>
      </c>
      <c r="M11" s="83" t="s">
        <v>234</v>
      </c>
      <c r="N11" s="95" t="s">
        <v>1128</v>
      </c>
      <c r="O11" s="83" t="s">
        <v>1127</v>
      </c>
      <c r="P11" s="87" t="s">
        <v>1126</v>
      </c>
      <c r="Q11" s="83"/>
      <c r="R11" s="83"/>
      <c r="S11" s="80"/>
    </row>
    <row r="12" spans="1:19" ht="15">
      <c r="A12" s="83" t="s">
        <v>1125</v>
      </c>
      <c r="B12" s="83" t="s">
        <v>1124</v>
      </c>
      <c r="C12" s="88">
        <v>43910</v>
      </c>
      <c r="D12" s="88">
        <v>43912</v>
      </c>
      <c r="E12" s="89">
        <v>44278</v>
      </c>
      <c r="F12" s="83" t="s">
        <v>202</v>
      </c>
      <c r="G12" s="83">
        <v>2416</v>
      </c>
      <c r="H12" s="83" t="s">
        <v>201</v>
      </c>
      <c r="I12" s="83" t="s">
        <v>1123</v>
      </c>
      <c r="J12" s="83" t="s">
        <v>199</v>
      </c>
      <c r="K12" s="83" t="s">
        <v>207</v>
      </c>
      <c r="L12" s="83" t="s">
        <v>137</v>
      </c>
      <c r="M12" s="83" t="s">
        <v>234</v>
      </c>
      <c r="N12" s="83" t="s">
        <v>1122</v>
      </c>
      <c r="O12" s="83" t="s">
        <v>1121</v>
      </c>
      <c r="P12" s="87" t="s">
        <v>1120</v>
      </c>
      <c r="Q12" s="83"/>
      <c r="R12" s="83"/>
      <c r="S12" s="80"/>
    </row>
    <row r="13" spans="1:19" ht="15">
      <c r="A13" s="83" t="s">
        <v>1119</v>
      </c>
      <c r="B13" s="83" t="s">
        <v>1118</v>
      </c>
      <c r="C13" s="88">
        <v>43913</v>
      </c>
      <c r="D13" s="88">
        <v>43935</v>
      </c>
      <c r="E13" s="88">
        <v>44286</v>
      </c>
      <c r="F13" s="83" t="s">
        <v>209</v>
      </c>
      <c r="G13" s="83">
        <v>400</v>
      </c>
      <c r="H13" s="83" t="s">
        <v>201</v>
      </c>
      <c r="I13" s="83" t="s">
        <v>1117</v>
      </c>
      <c r="J13" s="83" t="s">
        <v>199</v>
      </c>
      <c r="K13" s="83" t="s">
        <v>792</v>
      </c>
      <c r="L13" s="83" t="s">
        <v>137</v>
      </c>
      <c r="M13" s="83" t="s">
        <v>197</v>
      </c>
      <c r="N13" s="83" t="s">
        <v>88</v>
      </c>
      <c r="O13" s="83" t="s">
        <v>1116</v>
      </c>
      <c r="P13" s="87" t="s">
        <v>1115</v>
      </c>
      <c r="Q13" s="83"/>
      <c r="R13" s="83"/>
      <c r="S13" s="80"/>
    </row>
    <row r="14" spans="1:19" ht="15">
      <c r="A14" s="83" t="s">
        <v>1114</v>
      </c>
      <c r="B14" s="83" t="s">
        <v>1113</v>
      </c>
      <c r="C14" s="88">
        <v>43914</v>
      </c>
      <c r="D14" s="88">
        <v>43919</v>
      </c>
      <c r="E14" s="89">
        <v>44277</v>
      </c>
      <c r="F14" s="83" t="s">
        <v>209</v>
      </c>
      <c r="G14" s="83">
        <v>1600</v>
      </c>
      <c r="H14" s="83" t="s">
        <v>201</v>
      </c>
      <c r="I14" s="83" t="s">
        <v>1112</v>
      </c>
      <c r="J14" s="83" t="s">
        <v>199</v>
      </c>
      <c r="K14" s="83" t="s">
        <v>254</v>
      </c>
      <c r="L14" s="83" t="s">
        <v>261</v>
      </c>
      <c r="M14" s="83" t="s">
        <v>197</v>
      </c>
      <c r="N14" s="83" t="s">
        <v>88</v>
      </c>
      <c r="O14" s="83" t="s">
        <v>1111</v>
      </c>
      <c r="P14" s="87" t="s">
        <v>1110</v>
      </c>
      <c r="Q14" s="83"/>
      <c r="R14" s="83"/>
      <c r="S14" s="80"/>
    </row>
    <row r="15" spans="1:19" ht="15">
      <c r="A15" s="83" t="s">
        <v>1109</v>
      </c>
      <c r="B15" s="83" t="s">
        <v>1108</v>
      </c>
      <c r="C15" s="88">
        <v>43915</v>
      </c>
      <c r="D15" s="88">
        <v>43918</v>
      </c>
      <c r="E15" s="88">
        <v>43996</v>
      </c>
      <c r="F15" s="83" t="s">
        <v>191</v>
      </c>
      <c r="G15" s="83">
        <v>440</v>
      </c>
      <c r="H15" s="83" t="s">
        <v>201</v>
      </c>
      <c r="I15" s="83" t="s">
        <v>1107</v>
      </c>
      <c r="J15" s="83" t="s">
        <v>199</v>
      </c>
      <c r="K15" s="83" t="s">
        <v>180</v>
      </c>
      <c r="L15" s="83" t="s">
        <v>137</v>
      </c>
      <c r="M15" s="83" t="s">
        <v>234</v>
      </c>
      <c r="N15" s="83" t="s">
        <v>1106</v>
      </c>
      <c r="O15" s="83" t="s">
        <v>1105</v>
      </c>
      <c r="P15" s="87" t="s">
        <v>1104</v>
      </c>
      <c r="Q15" s="83"/>
      <c r="R15" s="83"/>
      <c r="S15" s="80"/>
    </row>
    <row r="16" spans="1:19" ht="15">
      <c r="A16" s="83" t="s">
        <v>1103</v>
      </c>
      <c r="B16" s="83" t="s">
        <v>1102</v>
      </c>
      <c r="C16" s="88">
        <v>43915</v>
      </c>
      <c r="D16" s="88">
        <v>43918</v>
      </c>
      <c r="E16" s="89">
        <v>44520</v>
      </c>
      <c r="F16" s="83" t="s">
        <v>209</v>
      </c>
      <c r="G16" s="83">
        <v>700</v>
      </c>
      <c r="H16" s="83" t="s">
        <v>201</v>
      </c>
      <c r="I16" s="83" t="s">
        <v>1101</v>
      </c>
      <c r="J16" s="83" t="s">
        <v>199</v>
      </c>
      <c r="K16" s="83" t="s">
        <v>180</v>
      </c>
      <c r="L16" s="83" t="s">
        <v>261</v>
      </c>
      <c r="M16" s="83" t="s">
        <v>234</v>
      </c>
      <c r="N16" s="95" t="s">
        <v>1100</v>
      </c>
      <c r="O16" s="90">
        <v>118684</v>
      </c>
      <c r="P16" s="87" t="s">
        <v>1099</v>
      </c>
      <c r="Q16" s="83"/>
      <c r="R16" s="83"/>
      <c r="S16" s="80"/>
    </row>
    <row r="17" spans="1:19" ht="15">
      <c r="A17" s="83" t="s">
        <v>1098</v>
      </c>
      <c r="B17" s="83" t="s">
        <v>1097</v>
      </c>
      <c r="C17" s="88">
        <v>43916</v>
      </c>
      <c r="D17" s="88">
        <v>43951</v>
      </c>
      <c r="E17" s="88">
        <v>43951</v>
      </c>
      <c r="F17" s="83" t="s">
        <v>184</v>
      </c>
      <c r="G17" s="83">
        <v>0</v>
      </c>
      <c r="H17" s="83" t="s">
        <v>201</v>
      </c>
      <c r="I17" s="83"/>
      <c r="J17" s="83" t="s">
        <v>199</v>
      </c>
      <c r="K17" s="83" t="s">
        <v>221</v>
      </c>
      <c r="L17" s="83" t="s">
        <v>785</v>
      </c>
      <c r="M17" s="83" t="s">
        <v>197</v>
      </c>
      <c r="N17" s="83" t="s">
        <v>88</v>
      </c>
      <c r="O17" s="83" t="s">
        <v>1096</v>
      </c>
      <c r="P17" s="87" t="s">
        <v>1095</v>
      </c>
      <c r="Q17" s="83"/>
      <c r="R17" s="83"/>
      <c r="S17" s="80"/>
    </row>
    <row r="18" spans="1:19" ht="15">
      <c r="A18" s="83" t="s">
        <v>1094</v>
      </c>
      <c r="B18" s="83" t="s">
        <v>1093</v>
      </c>
      <c r="C18" s="88">
        <v>43916</v>
      </c>
      <c r="D18" s="88">
        <v>43922</v>
      </c>
      <c r="E18" s="88">
        <v>44438</v>
      </c>
      <c r="F18" s="83" t="s">
        <v>202</v>
      </c>
      <c r="G18" s="83">
        <v>630</v>
      </c>
      <c r="H18" s="83" t="s">
        <v>201</v>
      </c>
      <c r="I18" s="83" t="s">
        <v>1092</v>
      </c>
      <c r="J18" s="83" t="s">
        <v>199</v>
      </c>
      <c r="K18" s="83" t="s">
        <v>180</v>
      </c>
      <c r="L18" s="83" t="s">
        <v>137</v>
      </c>
      <c r="M18" s="83" t="s">
        <v>234</v>
      </c>
      <c r="N18" s="83" t="s">
        <v>1091</v>
      </c>
      <c r="O18" s="83" t="s">
        <v>1090</v>
      </c>
      <c r="P18" s="87" t="s">
        <v>1089</v>
      </c>
      <c r="Q18" s="83"/>
      <c r="R18" s="83"/>
      <c r="S18" s="80"/>
    </row>
    <row r="19" spans="1:19" ht="15">
      <c r="A19" s="83" t="s">
        <v>1088</v>
      </c>
      <c r="B19" s="83" t="s">
        <v>1087</v>
      </c>
      <c r="C19" s="88">
        <v>43916</v>
      </c>
      <c r="D19" s="88">
        <v>43927</v>
      </c>
      <c r="E19" s="88">
        <v>44229</v>
      </c>
      <c r="F19" s="83" t="s">
        <v>256</v>
      </c>
      <c r="G19" s="83">
        <v>117</v>
      </c>
      <c r="H19" s="83" t="s">
        <v>201</v>
      </c>
      <c r="I19" s="83" t="s">
        <v>1086</v>
      </c>
      <c r="J19" s="83" t="s">
        <v>199</v>
      </c>
      <c r="K19" s="83" t="s">
        <v>254</v>
      </c>
      <c r="L19" s="83" t="s">
        <v>198</v>
      </c>
      <c r="M19" s="83" t="s">
        <v>313</v>
      </c>
      <c r="N19" s="91" t="s">
        <v>88</v>
      </c>
      <c r="O19" s="83" t="s">
        <v>1085</v>
      </c>
      <c r="P19" s="87" t="s">
        <v>1084</v>
      </c>
      <c r="Q19" s="83"/>
      <c r="R19" s="83"/>
      <c r="S19" s="80"/>
    </row>
    <row r="20" spans="1:19" ht="15">
      <c r="A20" s="83" t="s">
        <v>1083</v>
      </c>
      <c r="B20" s="83" t="s">
        <v>1082</v>
      </c>
      <c r="C20" s="88">
        <v>43916</v>
      </c>
      <c r="D20" s="88">
        <v>43913</v>
      </c>
      <c r="E20" s="88">
        <v>43989</v>
      </c>
      <c r="F20" s="83" t="s">
        <v>191</v>
      </c>
      <c r="G20" s="83">
        <v>278</v>
      </c>
      <c r="H20" s="83" t="s">
        <v>867</v>
      </c>
      <c r="I20" s="83" t="s">
        <v>866</v>
      </c>
      <c r="J20" s="83" t="s">
        <v>199</v>
      </c>
      <c r="K20" s="83" t="s">
        <v>502</v>
      </c>
      <c r="L20" s="83" t="s">
        <v>198</v>
      </c>
      <c r="M20" s="83" t="s">
        <v>234</v>
      </c>
      <c r="N20" s="83" t="s">
        <v>1081</v>
      </c>
      <c r="O20" s="83" t="s">
        <v>1080</v>
      </c>
      <c r="P20" s="87" t="s">
        <v>1079</v>
      </c>
      <c r="Q20" s="83"/>
      <c r="R20" s="83"/>
      <c r="S20" s="80"/>
    </row>
    <row r="21" spans="1:19" ht="15">
      <c r="A21" s="83" t="s">
        <v>1078</v>
      </c>
      <c r="B21" s="83" t="s">
        <v>1077</v>
      </c>
      <c r="C21" s="88">
        <v>43920</v>
      </c>
      <c r="D21" s="88">
        <v>43910</v>
      </c>
      <c r="E21" s="88">
        <v>44075</v>
      </c>
      <c r="F21" s="83" t="s">
        <v>202</v>
      </c>
      <c r="G21" s="83">
        <v>80</v>
      </c>
      <c r="H21" s="83" t="s">
        <v>201</v>
      </c>
      <c r="I21" s="83" t="s">
        <v>1076</v>
      </c>
      <c r="J21" s="83" t="s">
        <v>199</v>
      </c>
      <c r="K21" s="83" t="s">
        <v>247</v>
      </c>
      <c r="L21" s="83"/>
      <c r="M21" s="83" t="s">
        <v>197</v>
      </c>
      <c r="N21" s="83" t="s">
        <v>88</v>
      </c>
      <c r="O21" s="94" t="s">
        <v>1075</v>
      </c>
      <c r="P21" s="87" t="s">
        <v>1074</v>
      </c>
      <c r="Q21" s="83"/>
      <c r="R21" s="83"/>
      <c r="S21" s="80"/>
    </row>
    <row r="22" spans="1:19" ht="15">
      <c r="A22" s="83" t="s">
        <v>1073</v>
      </c>
      <c r="B22" s="83" t="s">
        <v>1072</v>
      </c>
      <c r="C22" s="88">
        <v>43920</v>
      </c>
      <c r="D22" s="88">
        <v>43922</v>
      </c>
      <c r="E22" s="88">
        <v>44000</v>
      </c>
      <c r="F22" s="83" t="s">
        <v>256</v>
      </c>
      <c r="G22" s="83">
        <v>259</v>
      </c>
      <c r="H22" s="83" t="s">
        <v>201</v>
      </c>
      <c r="I22" s="83" t="s">
        <v>1071</v>
      </c>
      <c r="J22" s="83" t="s">
        <v>199</v>
      </c>
      <c r="K22" s="83" t="s">
        <v>214</v>
      </c>
      <c r="L22" s="83" t="s">
        <v>137</v>
      </c>
      <c r="M22" s="83" t="s">
        <v>234</v>
      </c>
      <c r="N22" s="83" t="s">
        <v>1070</v>
      </c>
      <c r="O22" s="83" t="s">
        <v>1069</v>
      </c>
      <c r="P22" s="87" t="s">
        <v>1068</v>
      </c>
      <c r="Q22" s="83"/>
      <c r="R22" s="83"/>
      <c r="S22" s="80"/>
    </row>
    <row r="23" spans="1:19" ht="15">
      <c r="A23" s="83" t="s">
        <v>1067</v>
      </c>
      <c r="B23" s="83" t="s">
        <v>1066</v>
      </c>
      <c r="C23" s="88">
        <v>43921</v>
      </c>
      <c r="D23" s="88">
        <v>43918</v>
      </c>
      <c r="E23" s="88">
        <v>44010</v>
      </c>
      <c r="F23" s="83" t="s">
        <v>142</v>
      </c>
      <c r="G23" s="83">
        <v>75</v>
      </c>
      <c r="H23" s="83" t="s">
        <v>201</v>
      </c>
      <c r="I23" s="83" t="s">
        <v>1065</v>
      </c>
      <c r="J23" s="83" t="s">
        <v>199</v>
      </c>
      <c r="K23" s="83" t="s">
        <v>638</v>
      </c>
      <c r="L23" s="83" t="s">
        <v>137</v>
      </c>
      <c r="M23" s="83" t="s">
        <v>197</v>
      </c>
      <c r="N23" s="83" t="s">
        <v>88</v>
      </c>
      <c r="O23" s="83" t="s">
        <v>1064</v>
      </c>
      <c r="P23" s="87" t="s">
        <v>1063</v>
      </c>
      <c r="Q23" s="83"/>
      <c r="R23" s="83"/>
      <c r="S23" s="80"/>
    </row>
    <row r="24" spans="1:19" ht="15">
      <c r="A24" s="83" t="s">
        <v>1062</v>
      </c>
      <c r="B24" s="83" t="s">
        <v>1061</v>
      </c>
      <c r="C24" s="88">
        <v>43921</v>
      </c>
      <c r="D24" s="88">
        <v>43935</v>
      </c>
      <c r="E24" s="88">
        <v>44285</v>
      </c>
      <c r="F24" s="83" t="s">
        <v>202</v>
      </c>
      <c r="G24" s="83">
        <v>1200</v>
      </c>
      <c r="H24" s="83" t="s">
        <v>201</v>
      </c>
      <c r="I24" s="83" t="s">
        <v>1060</v>
      </c>
      <c r="J24" s="83" t="s">
        <v>199</v>
      </c>
      <c r="K24" s="83" t="s">
        <v>207</v>
      </c>
      <c r="L24" s="83" t="s">
        <v>137</v>
      </c>
      <c r="M24" s="83" t="s">
        <v>197</v>
      </c>
      <c r="N24" s="83" t="s">
        <v>88</v>
      </c>
      <c r="O24" s="83" t="s">
        <v>1059</v>
      </c>
      <c r="P24" s="87" t="s">
        <v>1058</v>
      </c>
      <c r="Q24" s="83"/>
      <c r="R24" s="83"/>
      <c r="S24" s="80"/>
    </row>
    <row r="25" spans="1:19" ht="15">
      <c r="A25" s="83" t="s">
        <v>1057</v>
      </c>
      <c r="B25" s="83" t="s">
        <v>1056</v>
      </c>
      <c r="C25" s="88">
        <v>43921</v>
      </c>
      <c r="D25" s="88">
        <v>43927</v>
      </c>
      <c r="E25" s="88">
        <v>44025</v>
      </c>
      <c r="F25" s="83" t="s">
        <v>191</v>
      </c>
      <c r="G25" s="83">
        <v>1483</v>
      </c>
      <c r="H25" s="83" t="s">
        <v>201</v>
      </c>
      <c r="I25" s="83" t="s">
        <v>1055</v>
      </c>
      <c r="J25" s="83" t="s">
        <v>199</v>
      </c>
      <c r="K25" s="83" t="s">
        <v>254</v>
      </c>
      <c r="L25" s="83" t="s">
        <v>137</v>
      </c>
      <c r="M25" s="83" t="s">
        <v>234</v>
      </c>
      <c r="N25" s="91" t="s">
        <v>1054</v>
      </c>
      <c r="O25" s="83" t="s">
        <v>1053</v>
      </c>
      <c r="P25" s="87" t="s">
        <v>1052</v>
      </c>
      <c r="Q25" s="83"/>
      <c r="R25" s="83"/>
      <c r="S25" s="80"/>
    </row>
    <row r="26" spans="1:19" ht="15">
      <c r="A26" s="83" t="s">
        <v>1051</v>
      </c>
      <c r="B26" s="83" t="s">
        <v>1050</v>
      </c>
      <c r="C26" s="88">
        <v>43921</v>
      </c>
      <c r="D26" s="88">
        <v>43928</v>
      </c>
      <c r="E26" s="88">
        <v>44084</v>
      </c>
      <c r="F26" s="83" t="s">
        <v>191</v>
      </c>
      <c r="G26" s="83">
        <v>10</v>
      </c>
      <c r="H26" s="83" t="s">
        <v>364</v>
      </c>
      <c r="I26" s="83" t="s">
        <v>1049</v>
      </c>
      <c r="J26" s="83" t="s">
        <v>199</v>
      </c>
      <c r="K26" s="83" t="s">
        <v>180</v>
      </c>
      <c r="L26" s="83" t="s">
        <v>198</v>
      </c>
      <c r="M26" s="83" t="s">
        <v>197</v>
      </c>
      <c r="N26" s="83" t="s">
        <v>88</v>
      </c>
      <c r="O26" s="83" t="s">
        <v>1048</v>
      </c>
      <c r="P26" s="87" t="s">
        <v>1047</v>
      </c>
      <c r="Q26" s="83"/>
      <c r="R26" s="83"/>
      <c r="S26" s="80"/>
    </row>
    <row r="27" spans="1:19" ht="15">
      <c r="A27" s="83" t="s">
        <v>1046</v>
      </c>
      <c r="B27" s="83" t="s">
        <v>1045</v>
      </c>
      <c r="C27" s="88">
        <v>43922</v>
      </c>
      <c r="D27" s="88">
        <v>43920</v>
      </c>
      <c r="E27" s="88">
        <v>44561</v>
      </c>
      <c r="F27" s="83" t="s">
        <v>202</v>
      </c>
      <c r="G27" s="83">
        <v>85</v>
      </c>
      <c r="H27" s="83" t="s">
        <v>201</v>
      </c>
      <c r="I27" s="83" t="s">
        <v>974</v>
      </c>
      <c r="J27" s="83" t="s">
        <v>199</v>
      </c>
      <c r="K27" s="83" t="s">
        <v>180</v>
      </c>
      <c r="L27" s="83" t="s">
        <v>198</v>
      </c>
      <c r="M27" s="83" t="s">
        <v>234</v>
      </c>
      <c r="N27" s="83" t="s">
        <v>1044</v>
      </c>
      <c r="O27" s="90">
        <v>1051355</v>
      </c>
      <c r="P27" s="87" t="s">
        <v>1043</v>
      </c>
      <c r="Q27" s="83"/>
      <c r="R27" s="83"/>
      <c r="S27" s="80"/>
    </row>
    <row r="28" spans="1:19" ht="15">
      <c r="A28" s="83" t="s">
        <v>1042</v>
      </c>
      <c r="B28" s="83" t="s">
        <v>1041</v>
      </c>
      <c r="C28" s="88">
        <v>43922</v>
      </c>
      <c r="D28" s="88">
        <v>43934</v>
      </c>
      <c r="E28" s="88">
        <v>44032</v>
      </c>
      <c r="F28" s="83" t="s">
        <v>256</v>
      </c>
      <c r="G28" s="83">
        <v>148</v>
      </c>
      <c r="H28" s="83" t="s">
        <v>201</v>
      </c>
      <c r="I28" s="83" t="s">
        <v>1040</v>
      </c>
      <c r="J28" s="83" t="s">
        <v>199</v>
      </c>
      <c r="K28" s="83" t="s">
        <v>168</v>
      </c>
      <c r="L28" s="83" t="s">
        <v>137</v>
      </c>
      <c r="M28" s="83" t="s">
        <v>234</v>
      </c>
      <c r="N28" s="83" t="s">
        <v>1039</v>
      </c>
      <c r="O28" s="83" t="s">
        <v>1038</v>
      </c>
      <c r="P28" s="87" t="s">
        <v>1037</v>
      </c>
      <c r="Q28" s="83"/>
      <c r="R28" s="83"/>
      <c r="S28" s="80"/>
    </row>
    <row r="29" spans="1:19" ht="15">
      <c r="A29" s="83" t="s">
        <v>1036</v>
      </c>
      <c r="B29" s="83" t="s">
        <v>1035</v>
      </c>
      <c r="C29" s="88">
        <v>43922</v>
      </c>
      <c r="D29" s="88">
        <v>43944</v>
      </c>
      <c r="E29" s="88">
        <v>44012</v>
      </c>
      <c r="F29" s="83" t="s">
        <v>249</v>
      </c>
      <c r="G29" s="83">
        <v>400</v>
      </c>
      <c r="H29" s="83" t="s">
        <v>337</v>
      </c>
      <c r="I29" s="83" t="s">
        <v>786</v>
      </c>
      <c r="J29" s="83" t="s">
        <v>199</v>
      </c>
      <c r="K29" s="83" t="s">
        <v>240</v>
      </c>
      <c r="L29" s="83" t="s">
        <v>785</v>
      </c>
      <c r="M29" s="83" t="s">
        <v>197</v>
      </c>
      <c r="N29" s="83" t="s">
        <v>88</v>
      </c>
      <c r="O29" s="83" t="s">
        <v>1034</v>
      </c>
      <c r="P29" s="87" t="s">
        <v>1033</v>
      </c>
      <c r="Q29" s="83"/>
      <c r="R29" s="83"/>
      <c r="S29" s="80"/>
    </row>
    <row r="30" spans="1:19" ht="15">
      <c r="A30" s="83" t="s">
        <v>1032</v>
      </c>
      <c r="B30" s="83" t="s">
        <v>1031</v>
      </c>
      <c r="C30" s="88">
        <v>43922</v>
      </c>
      <c r="D30" s="88">
        <v>43930</v>
      </c>
      <c r="E30" s="88">
        <v>44148</v>
      </c>
      <c r="F30" s="83" t="s">
        <v>256</v>
      </c>
      <c r="G30" s="83">
        <v>173</v>
      </c>
      <c r="H30" s="83" t="s">
        <v>337</v>
      </c>
      <c r="I30" s="83" t="s">
        <v>1030</v>
      </c>
      <c r="J30" s="83" t="s">
        <v>199</v>
      </c>
      <c r="K30" s="83" t="s">
        <v>207</v>
      </c>
      <c r="L30" s="83" t="s">
        <v>198</v>
      </c>
      <c r="M30" s="83" t="s">
        <v>234</v>
      </c>
      <c r="N30" s="91" t="s">
        <v>1029</v>
      </c>
      <c r="O30" s="90">
        <v>842838</v>
      </c>
      <c r="P30" s="87" t="s">
        <v>1028</v>
      </c>
      <c r="Q30" s="83"/>
      <c r="R30" s="83"/>
      <c r="S30" s="80"/>
    </row>
    <row r="31" spans="1:19" ht="15">
      <c r="A31" s="83" t="s">
        <v>1027</v>
      </c>
      <c r="B31" s="83" t="s">
        <v>1026</v>
      </c>
      <c r="C31" s="88">
        <v>43922</v>
      </c>
      <c r="D31" s="88">
        <v>43922</v>
      </c>
      <c r="E31" s="88">
        <v>44650</v>
      </c>
      <c r="F31" s="83" t="s">
        <v>142</v>
      </c>
      <c r="G31" s="83">
        <v>2486</v>
      </c>
      <c r="H31" s="83" t="s">
        <v>201</v>
      </c>
      <c r="I31" s="83"/>
      <c r="J31" s="83" t="s">
        <v>199</v>
      </c>
      <c r="K31" s="83" t="s">
        <v>638</v>
      </c>
      <c r="L31" s="83" t="s">
        <v>137</v>
      </c>
      <c r="M31" s="83" t="s">
        <v>197</v>
      </c>
      <c r="N31" s="83" t="s">
        <v>88</v>
      </c>
      <c r="O31" s="83" t="s">
        <v>1025</v>
      </c>
      <c r="P31" s="87" t="s">
        <v>1024</v>
      </c>
      <c r="Q31" s="83"/>
      <c r="R31" s="83"/>
      <c r="S31" s="80"/>
    </row>
    <row r="32" spans="1:19" ht="15">
      <c r="A32" s="83" t="s">
        <v>1023</v>
      </c>
      <c r="B32" s="83" t="s">
        <v>1022</v>
      </c>
      <c r="C32" s="88">
        <v>43922</v>
      </c>
      <c r="D32" s="88">
        <v>43921</v>
      </c>
      <c r="E32" s="88">
        <v>44112</v>
      </c>
      <c r="F32" s="83" t="s">
        <v>191</v>
      </c>
      <c r="G32" s="83">
        <v>829</v>
      </c>
      <c r="H32" s="83" t="s">
        <v>337</v>
      </c>
      <c r="I32" s="83" t="s">
        <v>1021</v>
      </c>
      <c r="J32" s="83" t="s">
        <v>199</v>
      </c>
      <c r="K32" s="83" t="s">
        <v>271</v>
      </c>
      <c r="L32" s="83" t="s">
        <v>261</v>
      </c>
      <c r="M32" s="83" t="s">
        <v>234</v>
      </c>
      <c r="N32" s="83" t="s">
        <v>1020</v>
      </c>
      <c r="O32" s="83" t="s">
        <v>1019</v>
      </c>
      <c r="P32" s="87" t="s">
        <v>1018</v>
      </c>
      <c r="Q32" s="83"/>
      <c r="R32" s="83"/>
      <c r="S32" s="80"/>
    </row>
    <row r="33" spans="1:19" ht="15">
      <c r="A33" s="83" t="s">
        <v>1017</v>
      </c>
      <c r="B33" s="83" t="s">
        <v>1016</v>
      </c>
      <c r="C33" s="88">
        <v>43922</v>
      </c>
      <c r="D33" s="88">
        <v>43927</v>
      </c>
      <c r="E33" s="88">
        <v>44141</v>
      </c>
      <c r="F33" s="83" t="s">
        <v>142</v>
      </c>
      <c r="G33" s="83">
        <v>800</v>
      </c>
      <c r="H33" s="83" t="s">
        <v>201</v>
      </c>
      <c r="I33" s="83"/>
      <c r="J33" s="83" t="s">
        <v>199</v>
      </c>
      <c r="K33" s="83" t="s">
        <v>214</v>
      </c>
      <c r="L33" s="83" t="s">
        <v>227</v>
      </c>
      <c r="M33" s="83" t="s">
        <v>197</v>
      </c>
      <c r="N33" s="83" t="s">
        <v>88</v>
      </c>
      <c r="O33" s="83" t="s">
        <v>1015</v>
      </c>
      <c r="P33" s="87" t="s">
        <v>1014</v>
      </c>
      <c r="Q33" s="83"/>
      <c r="R33" s="83"/>
      <c r="S33" s="80"/>
    </row>
    <row r="34" spans="1:19" ht="15">
      <c r="A34" s="83" t="s">
        <v>1013</v>
      </c>
      <c r="B34" s="83" t="s">
        <v>1012</v>
      </c>
      <c r="C34" s="88">
        <v>43923</v>
      </c>
      <c r="D34" s="88">
        <v>43924</v>
      </c>
      <c r="E34" s="88">
        <v>44196</v>
      </c>
      <c r="F34" s="83" t="s">
        <v>191</v>
      </c>
      <c r="G34" s="83">
        <v>275</v>
      </c>
      <c r="H34" s="83" t="s">
        <v>201</v>
      </c>
      <c r="I34" s="83" t="s">
        <v>1011</v>
      </c>
      <c r="J34" s="83" t="s">
        <v>199</v>
      </c>
      <c r="K34" s="83" t="s">
        <v>254</v>
      </c>
      <c r="L34" s="83" t="s">
        <v>137</v>
      </c>
      <c r="M34" s="83" t="s">
        <v>197</v>
      </c>
      <c r="N34" s="83" t="s">
        <v>88</v>
      </c>
      <c r="O34" s="83" t="s">
        <v>1010</v>
      </c>
      <c r="P34" s="87" t="s">
        <v>1009</v>
      </c>
      <c r="Q34" s="83"/>
      <c r="R34" s="83"/>
      <c r="S34" s="80"/>
    </row>
    <row r="35" spans="1:19" ht="15">
      <c r="A35" s="83" t="s">
        <v>1008</v>
      </c>
      <c r="B35" s="83" t="s">
        <v>1007</v>
      </c>
      <c r="C35" s="88">
        <v>43923</v>
      </c>
      <c r="D35" s="88">
        <v>43923</v>
      </c>
      <c r="E35" s="89">
        <v>44398</v>
      </c>
      <c r="F35" s="83" t="s">
        <v>209</v>
      </c>
      <c r="G35" s="83">
        <v>276</v>
      </c>
      <c r="H35" s="83" t="s">
        <v>201</v>
      </c>
      <c r="I35" s="83" t="s">
        <v>1006</v>
      </c>
      <c r="J35" s="83" t="s">
        <v>199</v>
      </c>
      <c r="K35" s="83" t="s">
        <v>180</v>
      </c>
      <c r="L35" s="83" t="s">
        <v>198</v>
      </c>
      <c r="M35" s="83" t="s">
        <v>197</v>
      </c>
      <c r="N35" s="83" t="s">
        <v>88</v>
      </c>
      <c r="O35" s="83" t="s">
        <v>1005</v>
      </c>
      <c r="P35" s="87" t="s">
        <v>1004</v>
      </c>
      <c r="Q35" s="83"/>
      <c r="R35" s="83"/>
      <c r="S35" s="80"/>
    </row>
    <row r="36" spans="1:19" ht="15">
      <c r="A36" s="83" t="s">
        <v>1003</v>
      </c>
      <c r="B36" s="83" t="s">
        <v>1002</v>
      </c>
      <c r="C36" s="88">
        <v>43923</v>
      </c>
      <c r="D36" s="88">
        <v>43937</v>
      </c>
      <c r="E36" s="88">
        <v>44182</v>
      </c>
      <c r="F36" s="83" t="s">
        <v>191</v>
      </c>
      <c r="G36" s="83">
        <v>16</v>
      </c>
      <c r="H36" s="83" t="s">
        <v>364</v>
      </c>
      <c r="I36" s="83" t="s">
        <v>1001</v>
      </c>
      <c r="J36" s="83" t="s">
        <v>199</v>
      </c>
      <c r="K36" s="83" t="s">
        <v>180</v>
      </c>
      <c r="L36" s="83" t="s">
        <v>227</v>
      </c>
      <c r="M36" s="83" t="s">
        <v>197</v>
      </c>
      <c r="N36" s="83" t="s">
        <v>88</v>
      </c>
      <c r="O36" s="83" t="s">
        <v>1000</v>
      </c>
      <c r="P36" s="87" t="s">
        <v>999</v>
      </c>
      <c r="Q36" s="83"/>
      <c r="R36" s="83"/>
      <c r="S36" s="80"/>
    </row>
    <row r="37" spans="1:19" ht="15">
      <c r="A37" s="83" t="s">
        <v>998</v>
      </c>
      <c r="B37" s="83" t="s">
        <v>997</v>
      </c>
      <c r="C37" s="88">
        <v>43924</v>
      </c>
      <c r="D37" s="88">
        <v>43924</v>
      </c>
      <c r="E37" s="88">
        <v>44012</v>
      </c>
      <c r="F37" s="83" t="s">
        <v>191</v>
      </c>
      <c r="G37" s="83">
        <v>228</v>
      </c>
      <c r="H37" s="83" t="s">
        <v>201</v>
      </c>
      <c r="I37" s="83" t="s">
        <v>996</v>
      </c>
      <c r="J37" s="83" t="s">
        <v>199</v>
      </c>
      <c r="K37" s="83" t="s">
        <v>389</v>
      </c>
      <c r="L37" s="83" t="s">
        <v>198</v>
      </c>
      <c r="M37" s="83" t="s">
        <v>197</v>
      </c>
      <c r="N37" s="83" t="s">
        <v>88</v>
      </c>
      <c r="O37" s="83" t="s">
        <v>995</v>
      </c>
      <c r="P37" s="87" t="s">
        <v>994</v>
      </c>
      <c r="Q37" s="83"/>
      <c r="R37" s="83"/>
      <c r="S37" s="80"/>
    </row>
    <row r="38" spans="1:19" ht="15">
      <c r="A38" s="83" t="s">
        <v>993</v>
      </c>
      <c r="B38" s="83" t="s">
        <v>992</v>
      </c>
      <c r="C38" s="88">
        <v>43924</v>
      </c>
      <c r="D38" s="88">
        <v>43923</v>
      </c>
      <c r="E38" s="88">
        <v>44035</v>
      </c>
      <c r="F38" s="83" t="s">
        <v>191</v>
      </c>
      <c r="G38" s="83">
        <v>479</v>
      </c>
      <c r="H38" s="83" t="s">
        <v>201</v>
      </c>
      <c r="I38" s="83" t="s">
        <v>991</v>
      </c>
      <c r="J38" s="83" t="s">
        <v>199</v>
      </c>
      <c r="K38" s="83" t="s">
        <v>254</v>
      </c>
      <c r="L38" s="83" t="s">
        <v>137</v>
      </c>
      <c r="M38" s="83" t="s">
        <v>234</v>
      </c>
      <c r="N38" s="91" t="s">
        <v>990</v>
      </c>
      <c r="O38" s="83" t="s">
        <v>989</v>
      </c>
      <c r="P38" s="87" t="s">
        <v>988</v>
      </c>
      <c r="Q38" s="83"/>
      <c r="R38" s="83"/>
      <c r="S38" s="80"/>
    </row>
    <row r="39" spans="1:19" ht="15">
      <c r="A39" s="83" t="s">
        <v>987</v>
      </c>
      <c r="B39" s="83" t="s">
        <v>986</v>
      </c>
      <c r="C39" s="88">
        <v>43924</v>
      </c>
      <c r="D39" s="88">
        <v>43933</v>
      </c>
      <c r="E39" s="88">
        <v>43977</v>
      </c>
      <c r="F39" s="83" t="s">
        <v>256</v>
      </c>
      <c r="G39" s="83">
        <v>8</v>
      </c>
      <c r="H39" s="83" t="s">
        <v>201</v>
      </c>
      <c r="I39" s="83" t="s">
        <v>985</v>
      </c>
      <c r="J39" s="83" t="s">
        <v>199</v>
      </c>
      <c r="K39" s="83" t="s">
        <v>254</v>
      </c>
      <c r="L39" s="83" t="s">
        <v>266</v>
      </c>
      <c r="M39" s="83" t="s">
        <v>197</v>
      </c>
      <c r="N39" s="83" t="s">
        <v>88</v>
      </c>
      <c r="O39" s="83" t="s">
        <v>984</v>
      </c>
      <c r="P39" s="87" t="s">
        <v>983</v>
      </c>
      <c r="Q39" s="83"/>
      <c r="R39" s="83"/>
      <c r="S39" s="80"/>
    </row>
    <row r="40" spans="1:19" ht="15">
      <c r="A40" s="83" t="s">
        <v>982</v>
      </c>
      <c r="B40" s="83" t="s">
        <v>981</v>
      </c>
      <c r="C40" s="88">
        <v>43924</v>
      </c>
      <c r="D40" s="88">
        <v>43983</v>
      </c>
      <c r="E40" s="88">
        <v>44075</v>
      </c>
      <c r="F40" s="83" t="s">
        <v>256</v>
      </c>
      <c r="G40" s="83">
        <v>5</v>
      </c>
      <c r="H40" s="83" t="s">
        <v>242</v>
      </c>
      <c r="I40" s="83" t="s">
        <v>980</v>
      </c>
      <c r="J40" s="83" t="s">
        <v>199</v>
      </c>
      <c r="K40" s="83" t="s">
        <v>979</v>
      </c>
      <c r="L40" s="83" t="s">
        <v>261</v>
      </c>
      <c r="M40" s="83" t="s">
        <v>197</v>
      </c>
      <c r="N40" s="83" t="s">
        <v>88</v>
      </c>
      <c r="O40" s="83" t="s">
        <v>978</v>
      </c>
      <c r="P40" s="87" t="s">
        <v>977</v>
      </c>
      <c r="Q40" s="83"/>
      <c r="R40" s="83"/>
      <c r="S40" s="80"/>
    </row>
    <row r="41" spans="1:19" ht="15">
      <c r="A41" s="83" t="s">
        <v>976</v>
      </c>
      <c r="B41" s="83" t="s">
        <v>975</v>
      </c>
      <c r="C41" s="88">
        <v>43927</v>
      </c>
      <c r="D41" s="88">
        <v>43923</v>
      </c>
      <c r="E41" s="88">
        <v>44561</v>
      </c>
      <c r="F41" s="83" t="s">
        <v>209</v>
      </c>
      <c r="G41" s="83">
        <v>1550</v>
      </c>
      <c r="H41" s="83" t="s">
        <v>201</v>
      </c>
      <c r="I41" s="83" t="s">
        <v>974</v>
      </c>
      <c r="J41" s="83" t="s">
        <v>199</v>
      </c>
      <c r="K41" s="83" t="s">
        <v>180</v>
      </c>
      <c r="L41" s="83" t="s">
        <v>137</v>
      </c>
      <c r="M41" s="83" t="s">
        <v>197</v>
      </c>
      <c r="N41" s="83" t="s">
        <v>88</v>
      </c>
      <c r="O41" s="90">
        <v>1051360</v>
      </c>
      <c r="P41" s="87" t="s">
        <v>973</v>
      </c>
      <c r="Q41" s="83"/>
      <c r="R41" s="83"/>
      <c r="S41" s="80"/>
    </row>
    <row r="42" spans="1:19" ht="15">
      <c r="A42" s="83" t="s">
        <v>972</v>
      </c>
      <c r="B42" s="83" t="s">
        <v>971</v>
      </c>
      <c r="C42" s="88">
        <v>43927</v>
      </c>
      <c r="D42" s="88">
        <v>43938</v>
      </c>
      <c r="E42" s="88">
        <v>44008</v>
      </c>
      <c r="F42" s="83" t="s">
        <v>256</v>
      </c>
      <c r="G42" s="83">
        <v>11</v>
      </c>
      <c r="H42" s="83" t="s">
        <v>201</v>
      </c>
      <c r="I42" s="83" t="s">
        <v>970</v>
      </c>
      <c r="J42" s="83" t="s">
        <v>199</v>
      </c>
      <c r="K42" s="83" t="s">
        <v>180</v>
      </c>
      <c r="L42" s="83" t="s">
        <v>198</v>
      </c>
      <c r="M42" s="83" t="s">
        <v>313</v>
      </c>
      <c r="N42" s="83" t="s">
        <v>88</v>
      </c>
      <c r="O42" s="83" t="s">
        <v>969</v>
      </c>
      <c r="P42" s="87" t="s">
        <v>968</v>
      </c>
      <c r="Q42" s="83"/>
      <c r="R42" s="83"/>
      <c r="S42" s="80"/>
    </row>
    <row r="43" spans="1:19" ht="15">
      <c r="A43" s="83" t="s">
        <v>967</v>
      </c>
      <c r="B43" s="83" t="s">
        <v>966</v>
      </c>
      <c r="C43" s="88">
        <v>43927</v>
      </c>
      <c r="D43" s="88">
        <v>43943</v>
      </c>
      <c r="E43" s="88">
        <v>44205</v>
      </c>
      <c r="F43" s="83" t="s">
        <v>191</v>
      </c>
      <c r="G43" s="83">
        <v>1363</v>
      </c>
      <c r="H43" s="83" t="s">
        <v>201</v>
      </c>
      <c r="I43" s="83" t="s">
        <v>965</v>
      </c>
      <c r="J43" s="83" t="s">
        <v>199</v>
      </c>
      <c r="K43" s="83" t="s">
        <v>207</v>
      </c>
      <c r="L43" s="83" t="s">
        <v>137</v>
      </c>
      <c r="M43" s="83" t="s">
        <v>197</v>
      </c>
      <c r="N43" s="83" t="s">
        <v>88</v>
      </c>
      <c r="O43" s="83" t="s">
        <v>964</v>
      </c>
      <c r="P43" s="87" t="s">
        <v>963</v>
      </c>
      <c r="Q43" s="83"/>
      <c r="R43" s="83"/>
      <c r="S43" s="80"/>
    </row>
    <row r="44" spans="1:19" ht="15">
      <c r="A44" s="83" t="s">
        <v>962</v>
      </c>
      <c r="B44" s="83" t="s">
        <v>961</v>
      </c>
      <c r="C44" s="88">
        <v>43927</v>
      </c>
      <c r="D44" s="88">
        <v>43920</v>
      </c>
      <c r="E44" s="88">
        <v>44708</v>
      </c>
      <c r="F44" s="83" t="s">
        <v>249</v>
      </c>
      <c r="G44" s="83">
        <v>13</v>
      </c>
      <c r="H44" s="83" t="s">
        <v>201</v>
      </c>
      <c r="I44" s="83" t="s">
        <v>960</v>
      </c>
      <c r="J44" s="83" t="s">
        <v>199</v>
      </c>
      <c r="K44" s="83" t="s">
        <v>384</v>
      </c>
      <c r="L44" s="83" t="s">
        <v>227</v>
      </c>
      <c r="M44" s="83" t="s">
        <v>234</v>
      </c>
      <c r="N44" s="83" t="s">
        <v>959</v>
      </c>
      <c r="O44" s="93">
        <v>2020000000</v>
      </c>
      <c r="P44" s="87" t="s">
        <v>958</v>
      </c>
      <c r="Q44" s="83"/>
      <c r="R44" s="83"/>
      <c r="S44" s="80"/>
    </row>
    <row r="45" spans="1:19" ht="15">
      <c r="A45" s="83" t="s">
        <v>957</v>
      </c>
      <c r="B45" s="83" t="s">
        <v>956</v>
      </c>
      <c r="C45" s="88">
        <v>43927</v>
      </c>
      <c r="D45" s="88">
        <v>44004</v>
      </c>
      <c r="E45" s="89">
        <v>44551</v>
      </c>
      <c r="F45" s="83" t="s">
        <v>209</v>
      </c>
      <c r="G45" s="83">
        <v>600</v>
      </c>
      <c r="H45" s="83" t="s">
        <v>201</v>
      </c>
      <c r="I45" s="83" t="s">
        <v>342</v>
      </c>
      <c r="J45" s="83" t="s">
        <v>199</v>
      </c>
      <c r="K45" s="83" t="s">
        <v>271</v>
      </c>
      <c r="L45" s="83" t="s">
        <v>198</v>
      </c>
      <c r="M45" s="83" t="s">
        <v>234</v>
      </c>
      <c r="N45" s="83" t="s">
        <v>835</v>
      </c>
      <c r="O45" s="83" t="s">
        <v>955</v>
      </c>
      <c r="P45" s="87" t="s">
        <v>954</v>
      </c>
      <c r="Q45" s="83"/>
      <c r="R45" s="83"/>
      <c r="S45" s="80"/>
    </row>
    <row r="46" spans="1:19" ht="15">
      <c r="A46" s="83" t="s">
        <v>953</v>
      </c>
      <c r="B46" s="83" t="s">
        <v>952</v>
      </c>
      <c r="C46" s="88">
        <v>43927</v>
      </c>
      <c r="D46" s="88">
        <v>43936</v>
      </c>
      <c r="E46" s="88">
        <v>44408</v>
      </c>
      <c r="F46" s="83" t="s">
        <v>202</v>
      </c>
      <c r="G46" s="83">
        <v>1002</v>
      </c>
      <c r="H46" s="83" t="s">
        <v>201</v>
      </c>
      <c r="I46" s="83" t="s">
        <v>951</v>
      </c>
      <c r="J46" s="83" t="s">
        <v>199</v>
      </c>
      <c r="K46" s="83" t="s">
        <v>214</v>
      </c>
      <c r="L46" s="83" t="s">
        <v>137</v>
      </c>
      <c r="M46" s="83" t="s">
        <v>197</v>
      </c>
      <c r="N46" s="83" t="s">
        <v>88</v>
      </c>
      <c r="O46" s="83" t="s">
        <v>950</v>
      </c>
      <c r="P46" s="87" t="s">
        <v>949</v>
      </c>
      <c r="Q46" s="83"/>
      <c r="R46" s="83"/>
      <c r="S46" s="80"/>
    </row>
    <row r="47" spans="1:19" ht="15">
      <c r="A47" s="83" t="s">
        <v>948</v>
      </c>
      <c r="B47" s="83" t="s">
        <v>947</v>
      </c>
      <c r="C47" s="88">
        <v>43927</v>
      </c>
      <c r="D47" s="88">
        <v>44004</v>
      </c>
      <c r="E47" s="89">
        <v>44463</v>
      </c>
      <c r="F47" s="83" t="s">
        <v>209</v>
      </c>
      <c r="G47" s="83">
        <v>600</v>
      </c>
      <c r="H47" s="83" t="s">
        <v>201</v>
      </c>
      <c r="I47" s="83" t="s">
        <v>342</v>
      </c>
      <c r="J47" s="83" t="s">
        <v>199</v>
      </c>
      <c r="K47" s="83" t="s">
        <v>271</v>
      </c>
      <c r="L47" s="83" t="s">
        <v>198</v>
      </c>
      <c r="M47" s="83" t="s">
        <v>197</v>
      </c>
      <c r="N47" s="83" t="s">
        <v>88</v>
      </c>
      <c r="O47" s="83" t="s">
        <v>946</v>
      </c>
      <c r="P47" s="87" t="s">
        <v>945</v>
      </c>
      <c r="Q47" s="83"/>
      <c r="R47" s="83"/>
      <c r="S47" s="80"/>
    </row>
    <row r="48" spans="1:19" ht="15">
      <c r="A48" s="83" t="s">
        <v>944</v>
      </c>
      <c r="B48" s="83" t="s">
        <v>943</v>
      </c>
      <c r="C48" s="88">
        <v>43928</v>
      </c>
      <c r="D48" s="88">
        <v>43922</v>
      </c>
      <c r="E48" s="88">
        <v>44316</v>
      </c>
      <c r="F48" s="83" t="s">
        <v>202</v>
      </c>
      <c r="G48" s="83">
        <v>160</v>
      </c>
      <c r="H48" s="83" t="s">
        <v>337</v>
      </c>
      <c r="I48" s="83" t="s">
        <v>942</v>
      </c>
      <c r="J48" s="83" t="s">
        <v>199</v>
      </c>
      <c r="K48" s="83" t="s">
        <v>180</v>
      </c>
      <c r="L48" s="83" t="s">
        <v>198</v>
      </c>
      <c r="M48" s="83" t="s">
        <v>197</v>
      </c>
      <c r="N48" s="83" t="s">
        <v>88</v>
      </c>
      <c r="O48" s="83" t="s">
        <v>941</v>
      </c>
      <c r="P48" s="87" t="s">
        <v>940</v>
      </c>
      <c r="Q48" s="83"/>
      <c r="R48" s="83"/>
      <c r="S48" s="80"/>
    </row>
    <row r="49" spans="1:19" ht="15">
      <c r="A49" s="83" t="s">
        <v>939</v>
      </c>
      <c r="B49" s="83" t="s">
        <v>938</v>
      </c>
      <c r="C49" s="88">
        <v>43928</v>
      </c>
      <c r="D49" s="89">
        <v>44306</v>
      </c>
      <c r="E49" s="89">
        <v>44428</v>
      </c>
      <c r="F49" s="83" t="s">
        <v>142</v>
      </c>
      <c r="G49" s="83">
        <v>440</v>
      </c>
      <c r="H49" s="83" t="s">
        <v>201</v>
      </c>
      <c r="I49" s="83"/>
      <c r="J49" s="83" t="s">
        <v>199</v>
      </c>
      <c r="K49" s="83" t="s">
        <v>168</v>
      </c>
      <c r="L49" s="83" t="s">
        <v>137</v>
      </c>
      <c r="M49" s="83" t="s">
        <v>197</v>
      </c>
      <c r="N49" s="83" t="s">
        <v>88</v>
      </c>
      <c r="O49" s="83" t="s">
        <v>937</v>
      </c>
      <c r="P49" s="87" t="s">
        <v>936</v>
      </c>
      <c r="Q49" s="83"/>
      <c r="R49" s="83"/>
      <c r="S49" s="80"/>
    </row>
    <row r="50" spans="1:19" ht="15">
      <c r="A50" s="83" t="s">
        <v>935</v>
      </c>
      <c r="B50" s="83" t="s">
        <v>934</v>
      </c>
      <c r="C50" s="88">
        <v>43929</v>
      </c>
      <c r="D50" s="89">
        <v>44336</v>
      </c>
      <c r="E50" s="89">
        <v>44551</v>
      </c>
      <c r="F50" s="83" t="s">
        <v>184</v>
      </c>
      <c r="G50" s="83">
        <v>0</v>
      </c>
      <c r="H50" s="83" t="s">
        <v>201</v>
      </c>
      <c r="I50" s="83"/>
      <c r="J50" s="83" t="s">
        <v>199</v>
      </c>
      <c r="K50" s="83" t="s">
        <v>254</v>
      </c>
      <c r="L50" s="83" t="s">
        <v>227</v>
      </c>
      <c r="M50" s="83" t="s">
        <v>197</v>
      </c>
      <c r="N50" s="83" t="s">
        <v>88</v>
      </c>
      <c r="O50" s="83" t="s">
        <v>933</v>
      </c>
      <c r="P50" s="87" t="s">
        <v>932</v>
      </c>
      <c r="Q50" s="83"/>
      <c r="R50" s="83"/>
      <c r="S50" s="80"/>
    </row>
    <row r="51" spans="1:19" ht="15">
      <c r="A51" s="83" t="s">
        <v>931</v>
      </c>
      <c r="B51" s="83" t="s">
        <v>930</v>
      </c>
      <c r="C51" s="88">
        <v>43929</v>
      </c>
      <c r="D51" s="88">
        <v>43943</v>
      </c>
      <c r="E51" s="88">
        <v>44165</v>
      </c>
      <c r="F51" s="83" t="s">
        <v>209</v>
      </c>
      <c r="G51" s="83">
        <v>500</v>
      </c>
      <c r="H51" s="83" t="s">
        <v>201</v>
      </c>
      <c r="I51" s="83" t="s">
        <v>929</v>
      </c>
      <c r="J51" s="83" t="s">
        <v>199</v>
      </c>
      <c r="K51" s="83" t="s">
        <v>271</v>
      </c>
      <c r="L51" s="83" t="s">
        <v>137</v>
      </c>
      <c r="M51" s="83" t="s">
        <v>197</v>
      </c>
      <c r="N51" s="83" t="s">
        <v>88</v>
      </c>
      <c r="O51" s="83" t="s">
        <v>928</v>
      </c>
      <c r="P51" s="87" t="s">
        <v>927</v>
      </c>
      <c r="Q51" s="83"/>
      <c r="R51" s="83"/>
      <c r="S51" s="80"/>
    </row>
    <row r="52" spans="1:19" ht="15">
      <c r="A52" s="83" t="s">
        <v>926</v>
      </c>
      <c r="B52" s="83" t="s">
        <v>925</v>
      </c>
      <c r="C52" s="88">
        <v>43930</v>
      </c>
      <c r="D52" s="88">
        <v>43943</v>
      </c>
      <c r="E52" s="88">
        <v>44116</v>
      </c>
      <c r="F52" s="83" t="s">
        <v>256</v>
      </c>
      <c r="G52" s="83">
        <v>17</v>
      </c>
      <c r="H52" s="83" t="s">
        <v>201</v>
      </c>
      <c r="I52" s="83" t="s">
        <v>924</v>
      </c>
      <c r="J52" s="83" t="s">
        <v>199</v>
      </c>
      <c r="K52" s="83" t="s">
        <v>254</v>
      </c>
      <c r="L52" s="83" t="s">
        <v>198</v>
      </c>
      <c r="M52" s="83" t="s">
        <v>197</v>
      </c>
      <c r="N52" s="83" t="s">
        <v>88</v>
      </c>
      <c r="O52" s="83" t="s">
        <v>923</v>
      </c>
      <c r="P52" s="87" t="s">
        <v>922</v>
      </c>
      <c r="Q52" s="83"/>
      <c r="R52" s="83"/>
      <c r="S52" s="80"/>
    </row>
    <row r="53" spans="1:19" ht="15">
      <c r="A53" s="83" t="s">
        <v>921</v>
      </c>
      <c r="B53" s="83" t="s">
        <v>920</v>
      </c>
      <c r="C53" s="88">
        <v>43930</v>
      </c>
      <c r="D53" s="88">
        <v>44228</v>
      </c>
      <c r="E53" s="88">
        <v>44377</v>
      </c>
      <c r="F53" s="83" t="s">
        <v>298</v>
      </c>
      <c r="G53" s="83">
        <v>214</v>
      </c>
      <c r="H53" s="83" t="s">
        <v>337</v>
      </c>
      <c r="I53" s="83" t="s">
        <v>919</v>
      </c>
      <c r="J53" s="83" t="s">
        <v>199</v>
      </c>
      <c r="K53" s="83" t="s">
        <v>168</v>
      </c>
      <c r="L53" s="83" t="s">
        <v>785</v>
      </c>
      <c r="M53" s="83" t="s">
        <v>197</v>
      </c>
      <c r="N53" s="83" t="s">
        <v>88</v>
      </c>
      <c r="O53" s="83" t="s">
        <v>918</v>
      </c>
      <c r="P53" s="87" t="s">
        <v>917</v>
      </c>
      <c r="Q53" s="83"/>
      <c r="R53" s="83"/>
      <c r="S53" s="80"/>
    </row>
    <row r="54" spans="1:19" ht="15">
      <c r="A54" s="83" t="s">
        <v>916</v>
      </c>
      <c r="B54" s="83" t="s">
        <v>915</v>
      </c>
      <c r="C54" s="88">
        <v>43930</v>
      </c>
      <c r="D54" s="88">
        <v>43964</v>
      </c>
      <c r="E54" s="88">
        <v>44139</v>
      </c>
      <c r="F54" s="83" t="s">
        <v>256</v>
      </c>
      <c r="G54" s="83">
        <v>3</v>
      </c>
      <c r="H54" s="83" t="s">
        <v>201</v>
      </c>
      <c r="I54" s="83" t="s">
        <v>914</v>
      </c>
      <c r="J54" s="83" t="s">
        <v>199</v>
      </c>
      <c r="K54" s="83" t="s">
        <v>207</v>
      </c>
      <c r="L54" s="83" t="s">
        <v>137</v>
      </c>
      <c r="M54" s="83" t="s">
        <v>197</v>
      </c>
      <c r="N54" s="83" t="s">
        <v>88</v>
      </c>
      <c r="O54" s="83" t="s">
        <v>913</v>
      </c>
      <c r="P54" s="87" t="s">
        <v>912</v>
      </c>
      <c r="Q54" s="83"/>
      <c r="R54" s="83"/>
      <c r="S54" s="80"/>
    </row>
    <row r="55" spans="1:19" ht="15">
      <c r="A55" s="83" t="s">
        <v>911</v>
      </c>
      <c r="B55" s="83" t="s">
        <v>910</v>
      </c>
      <c r="C55" s="88">
        <v>43931</v>
      </c>
      <c r="D55" s="88">
        <v>43919</v>
      </c>
      <c r="E55" s="88">
        <v>44253</v>
      </c>
      <c r="F55" s="83" t="s">
        <v>256</v>
      </c>
      <c r="G55" s="83">
        <v>30</v>
      </c>
      <c r="H55" s="83" t="s">
        <v>337</v>
      </c>
      <c r="I55" s="83" t="s">
        <v>909</v>
      </c>
      <c r="J55" s="83" t="s">
        <v>199</v>
      </c>
      <c r="K55" s="83" t="s">
        <v>254</v>
      </c>
      <c r="L55" s="83" t="s">
        <v>137</v>
      </c>
      <c r="M55" s="83" t="s">
        <v>197</v>
      </c>
      <c r="N55" s="83" t="s">
        <v>88</v>
      </c>
      <c r="O55" s="83" t="s">
        <v>908</v>
      </c>
      <c r="P55" s="87" t="s">
        <v>907</v>
      </c>
      <c r="Q55" s="83"/>
      <c r="R55" s="83"/>
      <c r="S55" s="80"/>
    </row>
    <row r="56" spans="1:19" ht="15">
      <c r="A56" s="83" t="s">
        <v>906</v>
      </c>
      <c r="B56" s="83" t="s">
        <v>905</v>
      </c>
      <c r="C56" s="88">
        <v>43931</v>
      </c>
      <c r="D56" s="88">
        <v>43932</v>
      </c>
      <c r="E56" s="89">
        <v>44428</v>
      </c>
      <c r="F56" s="83" t="s">
        <v>249</v>
      </c>
      <c r="G56" s="83">
        <v>27</v>
      </c>
      <c r="H56" s="83" t="s">
        <v>201</v>
      </c>
      <c r="I56" s="83" t="s">
        <v>904</v>
      </c>
      <c r="J56" s="83" t="s">
        <v>199</v>
      </c>
      <c r="K56" s="83" t="s">
        <v>180</v>
      </c>
      <c r="L56" s="83" t="s">
        <v>261</v>
      </c>
      <c r="M56" s="83" t="s">
        <v>197</v>
      </c>
      <c r="N56" s="83" t="s">
        <v>88</v>
      </c>
      <c r="O56" s="83" t="s">
        <v>903</v>
      </c>
      <c r="P56" s="87" t="s">
        <v>902</v>
      </c>
      <c r="Q56" s="83"/>
      <c r="R56" s="83"/>
      <c r="S56" s="80"/>
    </row>
    <row r="57" spans="1:19" ht="15">
      <c r="A57" s="83" t="s">
        <v>901</v>
      </c>
      <c r="B57" s="83" t="s">
        <v>900</v>
      </c>
      <c r="C57" s="88">
        <v>43931</v>
      </c>
      <c r="D57" s="88">
        <v>43928</v>
      </c>
      <c r="E57" s="88">
        <v>44180</v>
      </c>
      <c r="F57" s="83" t="s">
        <v>256</v>
      </c>
      <c r="G57" s="83">
        <v>624</v>
      </c>
      <c r="H57" s="83" t="s">
        <v>201</v>
      </c>
      <c r="I57" s="83" t="s">
        <v>899</v>
      </c>
      <c r="J57" s="83" t="s">
        <v>199</v>
      </c>
      <c r="K57" s="83" t="s">
        <v>207</v>
      </c>
      <c r="L57" s="83" t="s">
        <v>137</v>
      </c>
      <c r="M57" s="83" t="s">
        <v>197</v>
      </c>
      <c r="N57" s="83" t="s">
        <v>88</v>
      </c>
      <c r="O57" s="90">
        <v>1410401</v>
      </c>
      <c r="P57" s="87" t="s">
        <v>898</v>
      </c>
      <c r="Q57" s="83"/>
      <c r="R57" s="83"/>
      <c r="S57" s="80"/>
    </row>
    <row r="58" spans="1:19" ht="15">
      <c r="A58" s="83" t="s">
        <v>897</v>
      </c>
      <c r="B58" s="83" t="s">
        <v>896</v>
      </c>
      <c r="C58" s="88">
        <v>43931</v>
      </c>
      <c r="D58" s="88">
        <v>43924</v>
      </c>
      <c r="E58" s="89">
        <v>44308</v>
      </c>
      <c r="F58" s="83" t="s">
        <v>209</v>
      </c>
      <c r="G58" s="83">
        <v>1000</v>
      </c>
      <c r="H58" s="83" t="s">
        <v>201</v>
      </c>
      <c r="I58" s="83" t="s">
        <v>895</v>
      </c>
      <c r="J58" s="83" t="s">
        <v>199</v>
      </c>
      <c r="K58" s="83" t="s">
        <v>389</v>
      </c>
      <c r="L58" s="83" t="s">
        <v>198</v>
      </c>
      <c r="M58" s="83" t="s">
        <v>197</v>
      </c>
      <c r="N58" s="83" t="s">
        <v>88</v>
      </c>
      <c r="O58" s="83" t="s">
        <v>894</v>
      </c>
      <c r="P58" s="87" t="s">
        <v>893</v>
      </c>
      <c r="Q58" s="83"/>
      <c r="R58" s="83"/>
      <c r="S58" s="80"/>
    </row>
    <row r="59" spans="1:19" ht="15">
      <c r="A59" s="83" t="s">
        <v>892</v>
      </c>
      <c r="B59" s="83" t="s">
        <v>891</v>
      </c>
      <c r="C59" s="88">
        <v>43931</v>
      </c>
      <c r="D59" s="89">
        <v>44306</v>
      </c>
      <c r="E59" s="89">
        <v>44489</v>
      </c>
      <c r="F59" s="83" t="s">
        <v>184</v>
      </c>
      <c r="G59" s="83">
        <v>0</v>
      </c>
      <c r="H59" s="83" t="s">
        <v>337</v>
      </c>
      <c r="I59" s="83"/>
      <c r="J59" s="83" t="s">
        <v>199</v>
      </c>
      <c r="K59" s="83" t="s">
        <v>180</v>
      </c>
      <c r="L59" s="83" t="s">
        <v>137</v>
      </c>
      <c r="M59" s="83" t="s">
        <v>197</v>
      </c>
      <c r="N59" s="83" t="s">
        <v>88</v>
      </c>
      <c r="O59" s="83" t="s">
        <v>890</v>
      </c>
      <c r="P59" s="87" t="s">
        <v>889</v>
      </c>
      <c r="Q59" s="83"/>
      <c r="R59" s="83"/>
      <c r="S59" s="80"/>
    </row>
    <row r="60" spans="1:19" ht="15">
      <c r="A60" s="83" t="s">
        <v>888</v>
      </c>
      <c r="B60" s="83" t="s">
        <v>887</v>
      </c>
      <c r="C60" s="88">
        <v>43931</v>
      </c>
      <c r="D60" s="88">
        <v>43927</v>
      </c>
      <c r="E60" s="88">
        <v>44195</v>
      </c>
      <c r="F60" s="83" t="s">
        <v>256</v>
      </c>
      <c r="G60" s="83">
        <v>44</v>
      </c>
      <c r="H60" s="83" t="s">
        <v>201</v>
      </c>
      <c r="I60" s="83" t="s">
        <v>886</v>
      </c>
      <c r="J60" s="83" t="s">
        <v>199</v>
      </c>
      <c r="K60" s="83" t="s">
        <v>384</v>
      </c>
      <c r="L60" s="83" t="s">
        <v>227</v>
      </c>
      <c r="M60" s="83" t="s">
        <v>197</v>
      </c>
      <c r="N60" s="83" t="s">
        <v>88</v>
      </c>
      <c r="O60" s="83" t="s">
        <v>885</v>
      </c>
      <c r="P60" s="87" t="s">
        <v>884</v>
      </c>
      <c r="Q60" s="83"/>
      <c r="R60" s="83"/>
      <c r="S60" s="80"/>
    </row>
    <row r="61" spans="1:19" ht="15">
      <c r="A61" s="83" t="s">
        <v>883</v>
      </c>
      <c r="B61" s="83" t="s">
        <v>882</v>
      </c>
      <c r="C61" s="88">
        <v>43931</v>
      </c>
      <c r="D61" s="88">
        <v>43925</v>
      </c>
      <c r="E61" s="89">
        <v>44308</v>
      </c>
      <c r="F61" s="83" t="s">
        <v>209</v>
      </c>
      <c r="G61" s="83">
        <v>400</v>
      </c>
      <c r="H61" s="83" t="s">
        <v>201</v>
      </c>
      <c r="I61" s="83" t="s">
        <v>881</v>
      </c>
      <c r="J61" s="83" t="s">
        <v>199</v>
      </c>
      <c r="K61" s="83" t="s">
        <v>221</v>
      </c>
      <c r="L61" s="83" t="s">
        <v>198</v>
      </c>
      <c r="M61" s="83" t="s">
        <v>197</v>
      </c>
      <c r="N61" s="83" t="s">
        <v>88</v>
      </c>
      <c r="O61" s="83" t="s">
        <v>880</v>
      </c>
      <c r="P61" s="87" t="s">
        <v>879</v>
      </c>
      <c r="Q61" s="83"/>
      <c r="R61" s="83"/>
      <c r="S61" s="80"/>
    </row>
    <row r="62" spans="1:19" ht="15">
      <c r="A62" s="83" t="s">
        <v>878</v>
      </c>
      <c r="B62" s="83" t="s">
        <v>877</v>
      </c>
      <c r="C62" s="88">
        <v>43931</v>
      </c>
      <c r="D62" s="88">
        <v>43925</v>
      </c>
      <c r="E62" s="88">
        <v>44409</v>
      </c>
      <c r="F62" s="83" t="s">
        <v>249</v>
      </c>
      <c r="G62" s="83">
        <v>500</v>
      </c>
      <c r="H62" s="83" t="s">
        <v>876</v>
      </c>
      <c r="I62" s="83" t="s">
        <v>875</v>
      </c>
      <c r="J62" s="83" t="s">
        <v>199</v>
      </c>
      <c r="K62" s="83" t="s">
        <v>180</v>
      </c>
      <c r="L62" s="83" t="s">
        <v>137</v>
      </c>
      <c r="M62" s="83" t="s">
        <v>197</v>
      </c>
      <c r="N62" s="83" t="s">
        <v>88</v>
      </c>
      <c r="O62" s="93">
        <v>202000000</v>
      </c>
      <c r="P62" s="87" t="s">
        <v>874</v>
      </c>
      <c r="Q62" s="83"/>
      <c r="R62" s="83"/>
      <c r="S62" s="80"/>
    </row>
    <row r="63" spans="1:19" ht="15">
      <c r="A63" s="83" t="s">
        <v>873</v>
      </c>
      <c r="B63" s="83" t="s">
        <v>872</v>
      </c>
      <c r="C63" s="88">
        <v>43934</v>
      </c>
      <c r="D63" s="88">
        <v>43930</v>
      </c>
      <c r="E63" s="88">
        <v>43948</v>
      </c>
      <c r="F63" s="83" t="s">
        <v>191</v>
      </c>
      <c r="G63" s="83">
        <v>60</v>
      </c>
      <c r="H63" s="83" t="s">
        <v>201</v>
      </c>
      <c r="I63" s="83" t="s">
        <v>731</v>
      </c>
      <c r="J63" s="83" t="s">
        <v>199</v>
      </c>
      <c r="K63" s="83" t="s">
        <v>180</v>
      </c>
      <c r="L63" s="83" t="s">
        <v>198</v>
      </c>
      <c r="M63" s="83" t="s">
        <v>197</v>
      </c>
      <c r="N63" s="83" t="s">
        <v>88</v>
      </c>
      <c r="O63" s="83" t="s">
        <v>871</v>
      </c>
      <c r="P63" s="87" t="s">
        <v>870</v>
      </c>
      <c r="Q63" s="83"/>
      <c r="R63" s="83"/>
      <c r="S63" s="80"/>
    </row>
    <row r="64" spans="1:19" ht="15">
      <c r="A64" s="83" t="s">
        <v>869</v>
      </c>
      <c r="B64" s="83" t="s">
        <v>868</v>
      </c>
      <c r="C64" s="88">
        <v>43934</v>
      </c>
      <c r="D64" s="88">
        <v>43929</v>
      </c>
      <c r="E64" s="88">
        <v>43990</v>
      </c>
      <c r="F64" s="83" t="s">
        <v>191</v>
      </c>
      <c r="G64" s="83">
        <v>152</v>
      </c>
      <c r="H64" s="83" t="s">
        <v>867</v>
      </c>
      <c r="I64" s="83" t="s">
        <v>866</v>
      </c>
      <c r="J64" s="83" t="s">
        <v>199</v>
      </c>
      <c r="K64" s="83" t="s">
        <v>254</v>
      </c>
      <c r="L64" s="83" t="s">
        <v>198</v>
      </c>
      <c r="M64" s="83" t="s">
        <v>197</v>
      </c>
      <c r="N64" s="83" t="s">
        <v>88</v>
      </c>
      <c r="O64" s="83" t="s">
        <v>865</v>
      </c>
      <c r="P64" s="87" t="s">
        <v>864</v>
      </c>
      <c r="Q64" s="83"/>
      <c r="R64" s="83"/>
      <c r="S64" s="80"/>
    </row>
    <row r="65" spans="1:19" ht="15">
      <c r="A65" s="83" t="s">
        <v>863</v>
      </c>
      <c r="B65" s="83" t="s">
        <v>862</v>
      </c>
      <c r="C65" s="88">
        <v>43935</v>
      </c>
      <c r="D65" s="88">
        <v>43916</v>
      </c>
      <c r="E65" s="88">
        <v>44074</v>
      </c>
      <c r="F65" s="83" t="s">
        <v>256</v>
      </c>
      <c r="G65" s="83">
        <v>17</v>
      </c>
      <c r="H65" s="83" t="s">
        <v>201</v>
      </c>
      <c r="I65" s="83" t="s">
        <v>861</v>
      </c>
      <c r="J65" s="83" t="s">
        <v>199</v>
      </c>
      <c r="K65" s="83" t="s">
        <v>180</v>
      </c>
      <c r="L65" s="83" t="s">
        <v>137</v>
      </c>
      <c r="M65" s="83" t="s">
        <v>197</v>
      </c>
      <c r="N65" s="83" t="s">
        <v>88</v>
      </c>
      <c r="O65" s="83" t="s">
        <v>860</v>
      </c>
      <c r="P65" s="87" t="s">
        <v>859</v>
      </c>
      <c r="Q65" s="83"/>
      <c r="R65" s="83"/>
      <c r="S65" s="80"/>
    </row>
    <row r="66" spans="1:19" ht="15">
      <c r="A66" s="83" t="s">
        <v>858</v>
      </c>
      <c r="B66" s="83" t="s">
        <v>857</v>
      </c>
      <c r="C66" s="88">
        <v>43935</v>
      </c>
      <c r="D66" s="88">
        <v>43935</v>
      </c>
      <c r="E66" s="88">
        <v>44326</v>
      </c>
      <c r="F66" s="83" t="s">
        <v>191</v>
      </c>
      <c r="G66" s="83">
        <v>48</v>
      </c>
      <c r="H66" s="83" t="s">
        <v>337</v>
      </c>
      <c r="I66" s="83" t="s">
        <v>856</v>
      </c>
      <c r="J66" s="83" t="s">
        <v>199</v>
      </c>
      <c r="K66" s="83" t="s">
        <v>240</v>
      </c>
      <c r="L66" s="83" t="s">
        <v>198</v>
      </c>
      <c r="M66" s="83" t="s">
        <v>313</v>
      </c>
      <c r="N66" s="83" t="s">
        <v>88</v>
      </c>
      <c r="O66" s="83" t="s">
        <v>855</v>
      </c>
      <c r="P66" s="87" t="s">
        <v>854</v>
      </c>
      <c r="Q66" s="83"/>
      <c r="R66" s="83"/>
      <c r="S66" s="80"/>
    </row>
    <row r="67" spans="1:19" ht="15">
      <c r="A67" s="83" t="s">
        <v>853</v>
      </c>
      <c r="B67" s="83" t="s">
        <v>852</v>
      </c>
      <c r="C67" s="88">
        <v>43935</v>
      </c>
      <c r="D67" s="88">
        <v>43937</v>
      </c>
      <c r="E67" s="88">
        <v>44104</v>
      </c>
      <c r="F67" s="83" t="s">
        <v>209</v>
      </c>
      <c r="G67" s="83">
        <v>80</v>
      </c>
      <c r="H67" s="83" t="s">
        <v>201</v>
      </c>
      <c r="I67" s="83" t="s">
        <v>851</v>
      </c>
      <c r="J67" s="83" t="s">
        <v>199</v>
      </c>
      <c r="K67" s="83" t="s">
        <v>240</v>
      </c>
      <c r="L67" s="83" t="s">
        <v>220</v>
      </c>
      <c r="M67" s="83" t="s">
        <v>197</v>
      </c>
      <c r="N67" s="83" t="s">
        <v>88</v>
      </c>
      <c r="O67" s="83" t="s">
        <v>850</v>
      </c>
      <c r="P67" s="87" t="s">
        <v>849</v>
      </c>
      <c r="Q67" s="83"/>
      <c r="R67" s="83"/>
      <c r="S67" s="80"/>
    </row>
    <row r="68" spans="1:19" ht="15">
      <c r="A68" s="83" t="s">
        <v>848</v>
      </c>
      <c r="B68" s="83" t="s">
        <v>847</v>
      </c>
      <c r="C68" s="88">
        <v>43935</v>
      </c>
      <c r="D68" s="88">
        <v>43934</v>
      </c>
      <c r="E68" s="88">
        <v>44540</v>
      </c>
      <c r="F68" s="83" t="s">
        <v>202</v>
      </c>
      <c r="G68" s="83">
        <v>600</v>
      </c>
      <c r="H68" s="83" t="s">
        <v>201</v>
      </c>
      <c r="I68" s="83" t="s">
        <v>846</v>
      </c>
      <c r="J68" s="83" t="s">
        <v>199</v>
      </c>
      <c r="K68" s="83" t="s">
        <v>180</v>
      </c>
      <c r="L68" s="83" t="s">
        <v>137</v>
      </c>
      <c r="M68" s="83" t="s">
        <v>197</v>
      </c>
      <c r="N68" s="83" t="s">
        <v>88</v>
      </c>
      <c r="O68" s="83" t="s">
        <v>845</v>
      </c>
      <c r="P68" s="87" t="s">
        <v>844</v>
      </c>
      <c r="Q68" s="83"/>
      <c r="R68" s="83"/>
      <c r="S68" s="80"/>
    </row>
    <row r="69" spans="1:19" ht="15">
      <c r="A69" s="83" t="s">
        <v>843</v>
      </c>
      <c r="B69" s="83" t="s">
        <v>842</v>
      </c>
      <c r="C69" s="88">
        <v>43935</v>
      </c>
      <c r="D69" s="88">
        <v>43938</v>
      </c>
      <c r="E69" s="88">
        <v>44027</v>
      </c>
      <c r="F69" s="83" t="s">
        <v>249</v>
      </c>
      <c r="G69" s="83">
        <v>122</v>
      </c>
      <c r="H69" s="83" t="s">
        <v>201</v>
      </c>
      <c r="I69" s="83" t="s">
        <v>841</v>
      </c>
      <c r="J69" s="83" t="s">
        <v>199</v>
      </c>
      <c r="K69" s="83" t="s">
        <v>214</v>
      </c>
      <c r="L69" s="83" t="s">
        <v>137</v>
      </c>
      <c r="M69" s="83" t="s">
        <v>197</v>
      </c>
      <c r="N69" s="83" t="s">
        <v>88</v>
      </c>
      <c r="O69" s="83" t="s">
        <v>840</v>
      </c>
      <c r="P69" s="87" t="s">
        <v>839</v>
      </c>
      <c r="Q69" s="83"/>
      <c r="R69" s="83"/>
      <c r="S69" s="80"/>
    </row>
    <row r="70" spans="1:19" ht="15">
      <c r="A70" s="83" t="s">
        <v>838</v>
      </c>
      <c r="B70" s="83" t="s">
        <v>837</v>
      </c>
      <c r="C70" s="88">
        <v>43935</v>
      </c>
      <c r="D70" s="88">
        <v>43927</v>
      </c>
      <c r="E70" s="88">
        <v>44316</v>
      </c>
      <c r="F70" s="83" t="s">
        <v>209</v>
      </c>
      <c r="G70" s="83">
        <v>60</v>
      </c>
      <c r="H70" s="83" t="s">
        <v>364</v>
      </c>
      <c r="I70" s="83" t="s">
        <v>836</v>
      </c>
      <c r="J70" s="83" t="s">
        <v>199</v>
      </c>
      <c r="K70" s="83" t="s">
        <v>240</v>
      </c>
      <c r="L70" s="83" t="s">
        <v>198</v>
      </c>
      <c r="M70" s="83" t="s">
        <v>234</v>
      </c>
      <c r="N70" s="83" t="s">
        <v>835</v>
      </c>
      <c r="O70" s="83" t="s">
        <v>834</v>
      </c>
      <c r="P70" s="87" t="s">
        <v>833</v>
      </c>
      <c r="Q70" s="83"/>
      <c r="R70" s="83"/>
      <c r="S70" s="80"/>
    </row>
    <row r="71" spans="1:19" ht="15">
      <c r="A71" s="83" t="s">
        <v>832</v>
      </c>
      <c r="B71" s="83" t="s">
        <v>831</v>
      </c>
      <c r="C71" s="88">
        <v>43936</v>
      </c>
      <c r="D71" s="88">
        <v>43984</v>
      </c>
      <c r="E71" s="88">
        <v>43984</v>
      </c>
      <c r="F71" s="83" t="s">
        <v>184</v>
      </c>
      <c r="G71" s="83">
        <v>0</v>
      </c>
      <c r="H71" s="83" t="s">
        <v>201</v>
      </c>
      <c r="I71" s="83"/>
      <c r="J71" s="83" t="s">
        <v>199</v>
      </c>
      <c r="K71" s="83" t="s">
        <v>180</v>
      </c>
      <c r="L71" s="83" t="s">
        <v>137</v>
      </c>
      <c r="M71" s="83" t="s">
        <v>197</v>
      </c>
      <c r="N71" s="83" t="s">
        <v>88</v>
      </c>
      <c r="O71" s="90">
        <v>7783</v>
      </c>
      <c r="P71" s="87" t="s">
        <v>830</v>
      </c>
      <c r="Q71" s="83"/>
      <c r="R71" s="83"/>
      <c r="S71" s="80"/>
    </row>
    <row r="72" spans="1:19" ht="15">
      <c r="A72" s="83" t="s">
        <v>829</v>
      </c>
      <c r="B72" s="83" t="s">
        <v>828</v>
      </c>
      <c r="C72" s="88">
        <v>43936</v>
      </c>
      <c r="D72" s="89">
        <v>44306</v>
      </c>
      <c r="E72" s="89">
        <v>44428</v>
      </c>
      <c r="F72" s="83" t="s">
        <v>209</v>
      </c>
      <c r="G72" s="83">
        <v>122</v>
      </c>
      <c r="H72" s="83" t="s">
        <v>201</v>
      </c>
      <c r="I72" s="83" t="s">
        <v>827</v>
      </c>
      <c r="J72" s="83" t="s">
        <v>199</v>
      </c>
      <c r="K72" s="83" t="s">
        <v>384</v>
      </c>
      <c r="L72" s="83" t="s">
        <v>137</v>
      </c>
      <c r="M72" s="83" t="s">
        <v>197</v>
      </c>
      <c r="N72" s="83" t="s">
        <v>88</v>
      </c>
      <c r="O72" s="93">
        <v>2040000000</v>
      </c>
      <c r="P72" s="87" t="s">
        <v>826</v>
      </c>
      <c r="Q72" s="83"/>
      <c r="R72" s="83"/>
      <c r="S72" s="80"/>
    </row>
    <row r="73" spans="1:19" ht="15">
      <c r="A73" s="83" t="s">
        <v>825</v>
      </c>
      <c r="B73" s="83" t="s">
        <v>824</v>
      </c>
      <c r="C73" s="88">
        <v>43936</v>
      </c>
      <c r="D73" s="88">
        <v>43941</v>
      </c>
      <c r="E73" s="88">
        <v>44195</v>
      </c>
      <c r="F73" s="83" t="s">
        <v>184</v>
      </c>
      <c r="G73" s="83">
        <v>0</v>
      </c>
      <c r="H73" s="83" t="s">
        <v>201</v>
      </c>
      <c r="I73" s="83"/>
      <c r="J73" s="83" t="s">
        <v>199</v>
      </c>
      <c r="K73" s="83" t="s">
        <v>384</v>
      </c>
      <c r="L73" s="83" t="s">
        <v>198</v>
      </c>
      <c r="M73" s="83" t="s">
        <v>197</v>
      </c>
      <c r="N73" s="83" t="s">
        <v>88</v>
      </c>
      <c r="O73" s="83" t="s">
        <v>823</v>
      </c>
      <c r="P73" s="87" t="s">
        <v>822</v>
      </c>
      <c r="Q73" s="83"/>
      <c r="R73" s="83"/>
      <c r="S73" s="80"/>
    </row>
    <row r="74" spans="1:19" ht="15">
      <c r="A74" s="83" t="s">
        <v>821</v>
      </c>
      <c r="B74" s="83" t="s">
        <v>820</v>
      </c>
      <c r="C74" s="88">
        <v>43936</v>
      </c>
      <c r="D74" s="88">
        <v>43920</v>
      </c>
      <c r="E74" s="88">
        <v>44134</v>
      </c>
      <c r="F74" s="83" t="s">
        <v>184</v>
      </c>
      <c r="G74" s="83">
        <v>0</v>
      </c>
      <c r="H74" s="83" t="s">
        <v>201</v>
      </c>
      <c r="I74" s="83" t="s">
        <v>819</v>
      </c>
      <c r="J74" s="83" t="s">
        <v>199</v>
      </c>
      <c r="K74" s="83" t="s">
        <v>214</v>
      </c>
      <c r="L74" s="83" t="s">
        <v>137</v>
      </c>
      <c r="M74" s="83" t="s">
        <v>197</v>
      </c>
      <c r="N74" s="83" t="s">
        <v>88</v>
      </c>
      <c r="O74" s="83" t="s">
        <v>818</v>
      </c>
      <c r="P74" s="87" t="s">
        <v>817</v>
      </c>
      <c r="Q74" s="83"/>
      <c r="R74" s="83"/>
      <c r="S74" s="80"/>
    </row>
    <row r="75" spans="1:19" ht="15">
      <c r="A75" s="83" t="s">
        <v>816</v>
      </c>
      <c r="B75" s="83" t="s">
        <v>815</v>
      </c>
      <c r="C75" s="88">
        <v>43936</v>
      </c>
      <c r="D75" s="88">
        <v>43932</v>
      </c>
      <c r="E75" s="88">
        <v>43990</v>
      </c>
      <c r="F75" s="83" t="s">
        <v>256</v>
      </c>
      <c r="G75" s="83">
        <v>7</v>
      </c>
      <c r="H75" s="83" t="s">
        <v>201</v>
      </c>
      <c r="I75" s="83" t="s">
        <v>814</v>
      </c>
      <c r="J75" s="83" t="s">
        <v>199</v>
      </c>
      <c r="K75" s="83" t="s">
        <v>271</v>
      </c>
      <c r="L75" s="83" t="s">
        <v>261</v>
      </c>
      <c r="M75" s="83" t="s">
        <v>197</v>
      </c>
      <c r="N75" s="83" t="s">
        <v>88</v>
      </c>
      <c r="O75" s="83" t="s">
        <v>813</v>
      </c>
      <c r="P75" s="87" t="s">
        <v>812</v>
      </c>
      <c r="Q75" s="83"/>
      <c r="R75" s="83"/>
      <c r="S75" s="80"/>
    </row>
    <row r="76" spans="1:19" ht="15">
      <c r="A76" s="83" t="s">
        <v>811</v>
      </c>
      <c r="B76" s="83" t="s">
        <v>810</v>
      </c>
      <c r="C76" s="88">
        <v>43936</v>
      </c>
      <c r="D76" s="88">
        <v>43935</v>
      </c>
      <c r="E76" s="88">
        <v>44073</v>
      </c>
      <c r="F76" s="83" t="s">
        <v>256</v>
      </c>
      <c r="G76" s="83">
        <v>125</v>
      </c>
      <c r="H76" s="83" t="s">
        <v>809</v>
      </c>
      <c r="I76" s="83" t="s">
        <v>808</v>
      </c>
      <c r="J76" s="83" t="s">
        <v>199</v>
      </c>
      <c r="K76" s="83" t="s">
        <v>214</v>
      </c>
      <c r="L76" s="83" t="s">
        <v>227</v>
      </c>
      <c r="M76" s="83" t="s">
        <v>197</v>
      </c>
      <c r="N76" s="83" t="s">
        <v>88</v>
      </c>
      <c r="O76" s="83" t="s">
        <v>807</v>
      </c>
      <c r="P76" s="87" t="s">
        <v>806</v>
      </c>
      <c r="Q76" s="83"/>
      <c r="R76" s="83"/>
      <c r="S76" s="80"/>
    </row>
    <row r="77" spans="1:19" ht="15">
      <c r="A77" s="83" t="s">
        <v>805</v>
      </c>
      <c r="B77" s="83" t="s">
        <v>804</v>
      </c>
      <c r="C77" s="88">
        <v>43936</v>
      </c>
      <c r="D77" s="89">
        <v>44459</v>
      </c>
      <c r="E77" s="89">
        <v>44307</v>
      </c>
      <c r="F77" s="83" t="s">
        <v>298</v>
      </c>
      <c r="G77" s="83">
        <v>500</v>
      </c>
      <c r="H77" s="83" t="s">
        <v>410</v>
      </c>
      <c r="I77" s="83" t="s">
        <v>803</v>
      </c>
      <c r="J77" s="83" t="s">
        <v>199</v>
      </c>
      <c r="K77" s="83" t="s">
        <v>247</v>
      </c>
      <c r="L77" s="83"/>
      <c r="M77" s="83" t="s">
        <v>197</v>
      </c>
      <c r="N77" s="83" t="s">
        <v>88</v>
      </c>
      <c r="O77" s="83" t="s">
        <v>802</v>
      </c>
      <c r="P77" s="87" t="s">
        <v>801</v>
      </c>
      <c r="Q77" s="83"/>
      <c r="R77" s="83"/>
      <c r="S77" s="80"/>
    </row>
    <row r="78" spans="1:19" ht="15">
      <c r="A78" s="83" t="s">
        <v>800</v>
      </c>
      <c r="B78" s="83" t="s">
        <v>799</v>
      </c>
      <c r="C78" s="88">
        <v>43936</v>
      </c>
      <c r="D78" s="88">
        <v>43929</v>
      </c>
      <c r="E78" s="88">
        <v>44155</v>
      </c>
      <c r="F78" s="83" t="s">
        <v>191</v>
      </c>
      <c r="G78" s="83">
        <v>320</v>
      </c>
      <c r="H78" s="83" t="s">
        <v>201</v>
      </c>
      <c r="I78" s="83" t="s">
        <v>798</v>
      </c>
      <c r="J78" s="83" t="s">
        <v>199</v>
      </c>
      <c r="K78" s="83" t="s">
        <v>180</v>
      </c>
      <c r="L78" s="83" t="s">
        <v>261</v>
      </c>
      <c r="M78" s="83" t="s">
        <v>197</v>
      </c>
      <c r="N78" s="83" t="s">
        <v>88</v>
      </c>
      <c r="O78" s="83" t="s">
        <v>797</v>
      </c>
      <c r="P78" s="87" t="s">
        <v>796</v>
      </c>
      <c r="Q78" s="83"/>
      <c r="R78" s="83"/>
      <c r="S78" s="80"/>
    </row>
    <row r="79" spans="1:19" ht="15">
      <c r="A79" s="83" t="s">
        <v>795</v>
      </c>
      <c r="B79" s="83" t="s">
        <v>794</v>
      </c>
      <c r="C79" s="88">
        <v>43937</v>
      </c>
      <c r="D79" s="88">
        <v>43935</v>
      </c>
      <c r="E79" s="88">
        <v>44073</v>
      </c>
      <c r="F79" s="83" t="s">
        <v>191</v>
      </c>
      <c r="G79" s="83">
        <v>456</v>
      </c>
      <c r="H79" s="83" t="s">
        <v>201</v>
      </c>
      <c r="I79" s="83" t="s">
        <v>793</v>
      </c>
      <c r="J79" s="83" t="s">
        <v>199</v>
      </c>
      <c r="K79" s="83" t="s">
        <v>792</v>
      </c>
      <c r="L79" s="83" t="s">
        <v>319</v>
      </c>
      <c r="M79" s="83" t="s">
        <v>234</v>
      </c>
      <c r="N79" s="83" t="s">
        <v>791</v>
      </c>
      <c r="O79" s="83" t="s">
        <v>790</v>
      </c>
      <c r="P79" s="87" t="s">
        <v>789</v>
      </c>
      <c r="Q79" s="83"/>
      <c r="R79" s="83"/>
      <c r="S79" s="80"/>
    </row>
    <row r="80" spans="1:19" ht="15">
      <c r="A80" s="83" t="s">
        <v>788</v>
      </c>
      <c r="B80" s="83" t="s">
        <v>787</v>
      </c>
      <c r="C80" s="88">
        <v>43937</v>
      </c>
      <c r="D80" s="88">
        <v>43941</v>
      </c>
      <c r="E80" s="88">
        <v>44043</v>
      </c>
      <c r="F80" s="83" t="s">
        <v>249</v>
      </c>
      <c r="G80" s="83">
        <v>200</v>
      </c>
      <c r="H80" s="83" t="s">
        <v>337</v>
      </c>
      <c r="I80" s="83" t="s">
        <v>786</v>
      </c>
      <c r="J80" s="83" t="s">
        <v>199</v>
      </c>
      <c r="K80" s="83" t="s">
        <v>240</v>
      </c>
      <c r="L80" s="83" t="s">
        <v>785</v>
      </c>
      <c r="M80" s="83" t="s">
        <v>197</v>
      </c>
      <c r="N80" s="83" t="s">
        <v>88</v>
      </c>
      <c r="O80" s="83" t="s">
        <v>784</v>
      </c>
      <c r="P80" s="87" t="s">
        <v>783</v>
      </c>
      <c r="Q80" s="83"/>
      <c r="R80" s="83"/>
      <c r="S80" s="80"/>
    </row>
    <row r="81" spans="1:19" ht="15">
      <c r="A81" s="83" t="s">
        <v>782</v>
      </c>
      <c r="B81" s="83" t="s">
        <v>781</v>
      </c>
      <c r="C81" s="88">
        <v>43937</v>
      </c>
      <c r="D81" s="88">
        <v>43949</v>
      </c>
      <c r="E81" s="88">
        <v>44027</v>
      </c>
      <c r="F81" s="83" t="s">
        <v>184</v>
      </c>
      <c r="G81" s="83">
        <v>0</v>
      </c>
      <c r="H81" s="83" t="s">
        <v>201</v>
      </c>
      <c r="I81" s="83" t="s">
        <v>780</v>
      </c>
      <c r="J81" s="83" t="s">
        <v>199</v>
      </c>
      <c r="K81" s="83" t="s">
        <v>638</v>
      </c>
      <c r="L81" s="83" t="s">
        <v>137</v>
      </c>
      <c r="M81" s="83" t="s">
        <v>197</v>
      </c>
      <c r="N81" s="83" t="s">
        <v>88</v>
      </c>
      <c r="O81" s="83" t="s">
        <v>779</v>
      </c>
      <c r="P81" s="87" t="s">
        <v>778</v>
      </c>
      <c r="Q81" s="83"/>
      <c r="R81" s="83"/>
      <c r="S81" s="80"/>
    </row>
    <row r="82" spans="1:19" ht="15">
      <c r="A82" s="83" t="s">
        <v>777</v>
      </c>
      <c r="B82" s="83" t="s">
        <v>776</v>
      </c>
      <c r="C82" s="88">
        <v>43937</v>
      </c>
      <c r="D82" s="88">
        <v>43932</v>
      </c>
      <c r="E82" s="88">
        <v>44088</v>
      </c>
      <c r="F82" s="83" t="s">
        <v>191</v>
      </c>
      <c r="G82" s="83">
        <v>1800</v>
      </c>
      <c r="H82" s="83" t="s">
        <v>201</v>
      </c>
      <c r="I82" s="83" t="s">
        <v>775</v>
      </c>
      <c r="J82" s="83" t="s">
        <v>199</v>
      </c>
      <c r="K82" s="83" t="s">
        <v>384</v>
      </c>
      <c r="L82" s="83" t="s">
        <v>261</v>
      </c>
      <c r="M82" s="83" t="s">
        <v>197</v>
      </c>
      <c r="N82" s="83" t="s">
        <v>88</v>
      </c>
      <c r="O82" s="83" t="s">
        <v>774</v>
      </c>
      <c r="P82" s="87" t="s">
        <v>773</v>
      </c>
      <c r="Q82" s="83"/>
      <c r="R82" s="83"/>
      <c r="S82" s="80"/>
    </row>
    <row r="83" spans="1:19" ht="15">
      <c r="A83" s="83" t="s">
        <v>772</v>
      </c>
      <c r="B83" s="83" t="s">
        <v>771</v>
      </c>
      <c r="C83" s="88">
        <v>43937</v>
      </c>
      <c r="D83" s="88">
        <v>43942</v>
      </c>
      <c r="E83" s="88">
        <v>44203</v>
      </c>
      <c r="F83" s="83" t="s">
        <v>256</v>
      </c>
      <c r="G83" s="83">
        <v>8</v>
      </c>
      <c r="H83" s="83" t="s">
        <v>242</v>
      </c>
      <c r="I83" s="83" t="s">
        <v>770</v>
      </c>
      <c r="J83" s="83" t="s">
        <v>199</v>
      </c>
      <c r="K83" s="83" t="s">
        <v>254</v>
      </c>
      <c r="L83" s="83" t="s">
        <v>198</v>
      </c>
      <c r="M83" s="83" t="s">
        <v>197</v>
      </c>
      <c r="N83" s="83" t="s">
        <v>88</v>
      </c>
      <c r="O83" s="83" t="s">
        <v>769</v>
      </c>
      <c r="P83" s="87" t="s">
        <v>768</v>
      </c>
      <c r="Q83" s="83"/>
      <c r="R83" s="83"/>
      <c r="S83" s="80"/>
    </row>
    <row r="84" spans="1:19" ht="15">
      <c r="A84" s="83" t="s">
        <v>767</v>
      </c>
      <c r="B84" s="83" t="s">
        <v>766</v>
      </c>
      <c r="C84" s="88">
        <v>43938</v>
      </c>
      <c r="D84" s="89">
        <v>44306</v>
      </c>
      <c r="E84" s="89">
        <v>44367</v>
      </c>
      <c r="F84" s="83" t="s">
        <v>209</v>
      </c>
      <c r="G84" s="83">
        <v>20</v>
      </c>
      <c r="H84" s="83" t="s">
        <v>201</v>
      </c>
      <c r="I84" s="83" t="s">
        <v>765</v>
      </c>
      <c r="J84" s="83" t="s">
        <v>199</v>
      </c>
      <c r="K84" s="83" t="s">
        <v>240</v>
      </c>
      <c r="L84" s="83" t="s">
        <v>266</v>
      </c>
      <c r="M84" s="83" t="s">
        <v>197</v>
      </c>
      <c r="N84" s="83" t="s">
        <v>88</v>
      </c>
      <c r="O84" s="83" t="s">
        <v>764</v>
      </c>
      <c r="P84" s="87" t="s">
        <v>763</v>
      </c>
      <c r="Q84" s="83"/>
      <c r="R84" s="83"/>
      <c r="S84" s="80"/>
    </row>
    <row r="85" spans="1:19" ht="15">
      <c r="A85" s="83" t="s">
        <v>762</v>
      </c>
      <c r="B85" s="83" t="s">
        <v>761</v>
      </c>
      <c r="C85" s="88">
        <v>43938</v>
      </c>
      <c r="D85" s="88">
        <v>43942</v>
      </c>
      <c r="E85" s="88">
        <v>44317</v>
      </c>
      <c r="F85" s="83" t="s">
        <v>184</v>
      </c>
      <c r="G85" s="83">
        <v>0</v>
      </c>
      <c r="H85" s="83" t="s">
        <v>201</v>
      </c>
      <c r="I85" s="83" t="s">
        <v>760</v>
      </c>
      <c r="J85" s="83" t="s">
        <v>199</v>
      </c>
      <c r="K85" s="83" t="s">
        <v>254</v>
      </c>
      <c r="L85" s="83" t="s">
        <v>261</v>
      </c>
      <c r="M85" s="83" t="s">
        <v>197</v>
      </c>
      <c r="N85" s="83" t="s">
        <v>88</v>
      </c>
      <c r="O85" s="83" t="s">
        <v>759</v>
      </c>
      <c r="P85" s="87" t="s">
        <v>758</v>
      </c>
      <c r="Q85" s="83"/>
      <c r="R85" s="83"/>
      <c r="S85" s="80"/>
    </row>
    <row r="86" spans="1:19" ht="15">
      <c r="A86" s="83" t="s">
        <v>757</v>
      </c>
      <c r="B86" s="83" t="s">
        <v>756</v>
      </c>
      <c r="C86" s="88">
        <v>43938</v>
      </c>
      <c r="D86" s="89">
        <v>44306</v>
      </c>
      <c r="E86" s="89">
        <v>44428</v>
      </c>
      <c r="F86" s="83" t="s">
        <v>184</v>
      </c>
      <c r="G86" s="83">
        <v>0</v>
      </c>
      <c r="H86" s="83" t="s">
        <v>201</v>
      </c>
      <c r="I86" s="83" t="s">
        <v>755</v>
      </c>
      <c r="J86" s="83" t="s">
        <v>199</v>
      </c>
      <c r="K86" s="83" t="s">
        <v>389</v>
      </c>
      <c r="L86" s="83" t="s">
        <v>198</v>
      </c>
      <c r="M86" s="83" t="s">
        <v>197</v>
      </c>
      <c r="N86" s="83" t="s">
        <v>88</v>
      </c>
      <c r="O86" s="83" t="s">
        <v>754</v>
      </c>
      <c r="P86" s="87" t="s">
        <v>753</v>
      </c>
      <c r="Q86" s="83"/>
      <c r="R86" s="83"/>
      <c r="S86" s="80"/>
    </row>
    <row r="87" spans="1:19" ht="15">
      <c r="A87" s="83" t="s">
        <v>752</v>
      </c>
      <c r="B87" s="83" t="s">
        <v>751</v>
      </c>
      <c r="C87" s="88">
        <v>43938</v>
      </c>
      <c r="D87" s="88">
        <v>43930</v>
      </c>
      <c r="E87" s="88">
        <v>44019</v>
      </c>
      <c r="F87" s="83" t="s">
        <v>191</v>
      </c>
      <c r="G87" s="83">
        <v>60</v>
      </c>
      <c r="H87" s="83" t="s">
        <v>201</v>
      </c>
      <c r="I87" s="83" t="s">
        <v>750</v>
      </c>
      <c r="J87" s="83" t="s">
        <v>199</v>
      </c>
      <c r="K87" s="83" t="s">
        <v>180</v>
      </c>
      <c r="L87" s="83" t="s">
        <v>198</v>
      </c>
      <c r="M87" s="83" t="s">
        <v>197</v>
      </c>
      <c r="N87" s="83" t="s">
        <v>88</v>
      </c>
      <c r="O87" s="83" t="s">
        <v>749</v>
      </c>
      <c r="P87" s="87" t="s">
        <v>748</v>
      </c>
      <c r="Q87" s="83"/>
      <c r="R87" s="83"/>
      <c r="S87" s="80"/>
    </row>
    <row r="88" spans="1:19" ht="15">
      <c r="A88" s="83" t="s">
        <v>747</v>
      </c>
      <c r="B88" s="83" t="s">
        <v>746</v>
      </c>
      <c r="C88" s="88">
        <v>43938</v>
      </c>
      <c r="D88" s="88">
        <v>43936</v>
      </c>
      <c r="E88" s="88">
        <v>44073</v>
      </c>
      <c r="F88" s="83" t="s">
        <v>256</v>
      </c>
      <c r="G88" s="83">
        <v>137</v>
      </c>
      <c r="H88" s="83" t="s">
        <v>201</v>
      </c>
      <c r="I88" s="83" t="s">
        <v>745</v>
      </c>
      <c r="J88" s="83" t="s">
        <v>199</v>
      </c>
      <c r="K88" s="83" t="s">
        <v>254</v>
      </c>
      <c r="L88" s="83" t="s">
        <v>227</v>
      </c>
      <c r="M88" s="83" t="s">
        <v>197</v>
      </c>
      <c r="N88" s="83" t="s">
        <v>88</v>
      </c>
      <c r="O88" s="83" t="s">
        <v>744</v>
      </c>
      <c r="P88" s="87" t="s">
        <v>743</v>
      </c>
      <c r="Q88" s="83"/>
      <c r="R88" s="83"/>
      <c r="S88" s="80"/>
    </row>
    <row r="89" spans="1:19" ht="15">
      <c r="A89" s="83" t="s">
        <v>742</v>
      </c>
      <c r="B89" s="83" t="s">
        <v>741</v>
      </c>
      <c r="C89" s="88">
        <v>43938</v>
      </c>
      <c r="D89" s="88">
        <v>43936</v>
      </c>
      <c r="E89" s="88">
        <v>43945</v>
      </c>
      <c r="F89" s="83" t="s">
        <v>298</v>
      </c>
      <c r="G89" s="83">
        <v>40</v>
      </c>
      <c r="H89" s="83" t="s">
        <v>201</v>
      </c>
      <c r="I89" s="83" t="s">
        <v>731</v>
      </c>
      <c r="J89" s="83" t="s">
        <v>199</v>
      </c>
      <c r="K89" s="83" t="s">
        <v>207</v>
      </c>
      <c r="L89" s="83" t="s">
        <v>227</v>
      </c>
      <c r="M89" s="83" t="s">
        <v>197</v>
      </c>
      <c r="N89" s="83" t="s">
        <v>88</v>
      </c>
      <c r="O89" s="83" t="s">
        <v>740</v>
      </c>
      <c r="P89" s="87" t="s">
        <v>739</v>
      </c>
      <c r="Q89" s="83"/>
      <c r="R89" s="83"/>
      <c r="S89" s="80"/>
    </row>
    <row r="90" spans="1:19" ht="15">
      <c r="A90" s="83" t="s">
        <v>738</v>
      </c>
      <c r="B90" s="83" t="s">
        <v>737</v>
      </c>
      <c r="C90" s="88">
        <v>43938</v>
      </c>
      <c r="D90" s="88">
        <v>43956</v>
      </c>
      <c r="E90" s="88">
        <v>44027</v>
      </c>
      <c r="F90" s="83" t="s">
        <v>184</v>
      </c>
      <c r="G90" s="83">
        <v>0</v>
      </c>
      <c r="H90" s="83" t="s">
        <v>201</v>
      </c>
      <c r="I90" s="83" t="s">
        <v>736</v>
      </c>
      <c r="J90" s="83" t="s">
        <v>199</v>
      </c>
      <c r="K90" s="83" t="s">
        <v>240</v>
      </c>
      <c r="L90" s="83" t="s">
        <v>227</v>
      </c>
      <c r="M90" s="83" t="s">
        <v>197</v>
      </c>
      <c r="N90" s="83" t="s">
        <v>88</v>
      </c>
      <c r="O90" s="83" t="s">
        <v>735</v>
      </c>
      <c r="P90" s="87" t="s">
        <v>734</v>
      </c>
      <c r="Q90" s="83"/>
      <c r="R90" s="83"/>
      <c r="S90" s="80"/>
    </row>
    <row r="91" spans="1:19" ht="15">
      <c r="A91" s="83" t="s">
        <v>733</v>
      </c>
      <c r="B91" s="83" t="s">
        <v>732</v>
      </c>
      <c r="C91" s="88">
        <v>43938</v>
      </c>
      <c r="D91" s="88">
        <v>43936</v>
      </c>
      <c r="E91" s="88">
        <v>43945</v>
      </c>
      <c r="F91" s="83" t="s">
        <v>298</v>
      </c>
      <c r="G91" s="83">
        <v>40</v>
      </c>
      <c r="H91" s="83" t="s">
        <v>201</v>
      </c>
      <c r="I91" s="83" t="s">
        <v>731</v>
      </c>
      <c r="J91" s="83" t="s">
        <v>199</v>
      </c>
      <c r="K91" s="83" t="s">
        <v>168</v>
      </c>
      <c r="L91" s="83" t="s">
        <v>227</v>
      </c>
      <c r="M91" s="83" t="s">
        <v>197</v>
      </c>
      <c r="N91" s="83" t="s">
        <v>88</v>
      </c>
      <c r="O91" s="83" t="s">
        <v>730</v>
      </c>
      <c r="P91" s="87" t="s">
        <v>729</v>
      </c>
      <c r="Q91" s="83"/>
      <c r="R91" s="83"/>
      <c r="S91" s="80"/>
    </row>
    <row r="92" spans="1:19" ht="15">
      <c r="A92" s="83" t="s">
        <v>728</v>
      </c>
      <c r="B92" s="83" t="s">
        <v>727</v>
      </c>
      <c r="C92" s="88">
        <v>43938</v>
      </c>
      <c r="D92" s="88">
        <v>43937</v>
      </c>
      <c r="E92" s="88">
        <v>44651</v>
      </c>
      <c r="F92" s="83" t="s">
        <v>209</v>
      </c>
      <c r="G92" s="83">
        <v>500</v>
      </c>
      <c r="H92" s="83" t="s">
        <v>410</v>
      </c>
      <c r="I92" s="83" t="s">
        <v>726</v>
      </c>
      <c r="J92" s="83" t="s">
        <v>199</v>
      </c>
      <c r="K92" s="83" t="s">
        <v>180</v>
      </c>
      <c r="L92" s="83" t="s">
        <v>261</v>
      </c>
      <c r="M92" s="83" t="s">
        <v>197</v>
      </c>
      <c r="N92" s="83" t="s">
        <v>88</v>
      </c>
      <c r="O92" s="83" t="s">
        <v>725</v>
      </c>
      <c r="P92" s="87" t="s">
        <v>724</v>
      </c>
      <c r="Q92" s="83"/>
      <c r="R92" s="83"/>
      <c r="S92" s="80"/>
    </row>
    <row r="93" spans="1:19" ht="15">
      <c r="A93" s="83" t="s">
        <v>723</v>
      </c>
      <c r="B93" s="83" t="s">
        <v>722</v>
      </c>
      <c r="C93" s="88">
        <v>43941</v>
      </c>
      <c r="D93" s="88">
        <v>43913</v>
      </c>
      <c r="E93" s="88">
        <v>47840</v>
      </c>
      <c r="F93" s="83" t="s">
        <v>209</v>
      </c>
      <c r="G93" s="83">
        <v>200</v>
      </c>
      <c r="H93" s="83" t="s">
        <v>653</v>
      </c>
      <c r="I93" s="83" t="s">
        <v>721</v>
      </c>
      <c r="J93" s="83" t="s">
        <v>199</v>
      </c>
      <c r="K93" s="83" t="s">
        <v>180</v>
      </c>
      <c r="L93" s="83" t="s">
        <v>261</v>
      </c>
      <c r="M93" s="83" t="s">
        <v>197</v>
      </c>
      <c r="N93" s="83" t="s">
        <v>88</v>
      </c>
      <c r="O93" s="83" t="s">
        <v>720</v>
      </c>
      <c r="P93" s="87" t="s">
        <v>719</v>
      </c>
      <c r="Q93" s="83"/>
      <c r="R93" s="83"/>
      <c r="S93" s="80"/>
    </row>
    <row r="94" spans="1:19" ht="15">
      <c r="A94" s="83" t="s">
        <v>718</v>
      </c>
      <c r="B94" s="83" t="s">
        <v>717</v>
      </c>
      <c r="C94" s="88">
        <v>43941</v>
      </c>
      <c r="D94" s="88">
        <v>43938</v>
      </c>
      <c r="E94" s="88">
        <v>44020</v>
      </c>
      <c r="F94" s="83" t="s">
        <v>256</v>
      </c>
      <c r="G94" s="83">
        <v>58</v>
      </c>
      <c r="H94" s="83" t="s">
        <v>201</v>
      </c>
      <c r="I94" s="83" t="s">
        <v>716</v>
      </c>
      <c r="J94" s="83" t="s">
        <v>199</v>
      </c>
      <c r="K94" s="83" t="s">
        <v>254</v>
      </c>
      <c r="L94" s="83" t="s">
        <v>261</v>
      </c>
      <c r="M94" s="83" t="s">
        <v>197</v>
      </c>
      <c r="N94" s="83" t="s">
        <v>88</v>
      </c>
      <c r="O94" s="83" t="s">
        <v>715</v>
      </c>
      <c r="P94" s="87" t="s">
        <v>714</v>
      </c>
      <c r="Q94" s="83"/>
      <c r="R94" s="83"/>
      <c r="S94" s="80"/>
    </row>
    <row r="95" spans="1:19" ht="15">
      <c r="A95" s="83" t="s">
        <v>713</v>
      </c>
      <c r="B95" s="83" t="s">
        <v>712</v>
      </c>
      <c r="C95" s="88">
        <v>43941</v>
      </c>
      <c r="D95" s="88">
        <v>43962</v>
      </c>
      <c r="E95" s="89">
        <v>44307</v>
      </c>
      <c r="F95" s="83" t="s">
        <v>209</v>
      </c>
      <c r="G95" s="83">
        <v>1000</v>
      </c>
      <c r="H95" s="83" t="s">
        <v>201</v>
      </c>
      <c r="I95" s="83" t="s">
        <v>711</v>
      </c>
      <c r="J95" s="83" t="s">
        <v>199</v>
      </c>
      <c r="K95" s="83" t="s">
        <v>254</v>
      </c>
      <c r="L95" s="83" t="s">
        <v>137</v>
      </c>
      <c r="M95" s="83" t="s">
        <v>197</v>
      </c>
      <c r="N95" s="83" t="s">
        <v>88</v>
      </c>
      <c r="O95" s="83" t="s">
        <v>710</v>
      </c>
      <c r="P95" s="87" t="s">
        <v>709</v>
      </c>
      <c r="Q95" s="83"/>
      <c r="R95" s="83"/>
      <c r="S95" s="80"/>
    </row>
    <row r="96" spans="1:19" ht="15">
      <c r="A96" s="83" t="s">
        <v>708</v>
      </c>
      <c r="B96" s="83" t="s">
        <v>707</v>
      </c>
      <c r="C96" s="88">
        <v>43941</v>
      </c>
      <c r="D96" s="88">
        <v>43945</v>
      </c>
      <c r="E96" s="88">
        <v>44067</v>
      </c>
      <c r="F96" s="83" t="s">
        <v>142</v>
      </c>
      <c r="G96" s="83">
        <v>374</v>
      </c>
      <c r="H96" s="83" t="s">
        <v>201</v>
      </c>
      <c r="I96" s="83" t="s">
        <v>706</v>
      </c>
      <c r="J96" s="83" t="s">
        <v>199</v>
      </c>
      <c r="K96" s="83" t="s">
        <v>254</v>
      </c>
      <c r="L96" s="83" t="s">
        <v>137</v>
      </c>
      <c r="M96" s="83" t="s">
        <v>197</v>
      </c>
      <c r="N96" s="83" t="s">
        <v>88</v>
      </c>
      <c r="O96" s="83" t="s">
        <v>705</v>
      </c>
      <c r="P96" s="87" t="s">
        <v>704</v>
      </c>
      <c r="Q96" s="83"/>
      <c r="R96" s="83"/>
      <c r="S96" s="80"/>
    </row>
    <row r="97" spans="1:19" ht="15">
      <c r="A97" s="83" t="s">
        <v>703</v>
      </c>
      <c r="B97" s="83" t="s">
        <v>702</v>
      </c>
      <c r="C97" s="88">
        <v>43941</v>
      </c>
      <c r="D97" s="88">
        <v>43928</v>
      </c>
      <c r="E97" s="88">
        <v>44023</v>
      </c>
      <c r="F97" s="83" t="s">
        <v>256</v>
      </c>
      <c r="G97" s="83">
        <v>21</v>
      </c>
      <c r="H97" s="83" t="s">
        <v>201</v>
      </c>
      <c r="I97" s="83" t="s">
        <v>701</v>
      </c>
      <c r="J97" s="83" t="s">
        <v>199</v>
      </c>
      <c r="K97" s="83" t="s">
        <v>214</v>
      </c>
      <c r="L97" s="83" t="s">
        <v>198</v>
      </c>
      <c r="M97" s="83" t="s">
        <v>197</v>
      </c>
      <c r="N97" s="83" t="s">
        <v>88</v>
      </c>
      <c r="O97" s="83" t="s">
        <v>700</v>
      </c>
      <c r="P97" s="87" t="s">
        <v>699</v>
      </c>
      <c r="Q97" s="83"/>
      <c r="R97" s="83"/>
      <c r="S97" s="80"/>
    </row>
    <row r="98" spans="1:19" ht="15">
      <c r="A98" s="83" t="s">
        <v>698</v>
      </c>
      <c r="B98" s="83" t="s">
        <v>697</v>
      </c>
      <c r="C98" s="88">
        <v>43942</v>
      </c>
      <c r="D98" s="88">
        <v>43931</v>
      </c>
      <c r="E98" s="88">
        <v>44043</v>
      </c>
      <c r="F98" s="83" t="s">
        <v>209</v>
      </c>
      <c r="G98" s="83">
        <v>90</v>
      </c>
      <c r="H98" s="83" t="s">
        <v>201</v>
      </c>
      <c r="I98" s="83" t="s">
        <v>696</v>
      </c>
      <c r="J98" s="83" t="s">
        <v>199</v>
      </c>
      <c r="K98" s="83" t="s">
        <v>180</v>
      </c>
      <c r="L98" s="83" t="s">
        <v>227</v>
      </c>
      <c r="M98" s="83" t="s">
        <v>197</v>
      </c>
      <c r="N98" s="83" t="s">
        <v>88</v>
      </c>
      <c r="O98" s="83" t="s">
        <v>695</v>
      </c>
      <c r="P98" s="87" t="s">
        <v>694</v>
      </c>
      <c r="Q98" s="83"/>
      <c r="R98" s="83"/>
      <c r="S98" s="80"/>
    </row>
    <row r="99" spans="1:19" ht="15">
      <c r="A99" s="83" t="s">
        <v>693</v>
      </c>
      <c r="B99" s="83" t="s">
        <v>692</v>
      </c>
      <c r="C99" s="88">
        <v>43942</v>
      </c>
      <c r="D99" s="88">
        <v>43952</v>
      </c>
      <c r="E99" s="88">
        <v>44119</v>
      </c>
      <c r="F99" s="83" t="s">
        <v>142</v>
      </c>
      <c r="G99" s="83">
        <v>200</v>
      </c>
      <c r="H99" s="83" t="s">
        <v>201</v>
      </c>
      <c r="I99" s="83" t="s">
        <v>222</v>
      </c>
      <c r="J99" s="83" t="s">
        <v>199</v>
      </c>
      <c r="K99" s="83" t="s">
        <v>180</v>
      </c>
      <c r="L99" s="83" t="s">
        <v>319</v>
      </c>
      <c r="M99" s="83" t="s">
        <v>197</v>
      </c>
      <c r="N99" s="83" t="s">
        <v>88</v>
      </c>
      <c r="O99" s="83" t="s">
        <v>691</v>
      </c>
      <c r="P99" s="87" t="s">
        <v>690</v>
      </c>
      <c r="Q99" s="83"/>
      <c r="R99" s="83"/>
      <c r="S99" s="80"/>
    </row>
    <row r="100" spans="1:19" ht="15">
      <c r="A100" s="83" t="s">
        <v>689</v>
      </c>
      <c r="B100" s="83" t="s">
        <v>688</v>
      </c>
      <c r="C100" s="88">
        <v>43942</v>
      </c>
      <c r="D100" s="89">
        <v>44336</v>
      </c>
      <c r="E100" s="89">
        <v>44336</v>
      </c>
      <c r="F100" s="83" t="s">
        <v>184</v>
      </c>
      <c r="G100" s="83">
        <v>0</v>
      </c>
      <c r="H100" s="83" t="s">
        <v>337</v>
      </c>
      <c r="I100" s="83"/>
      <c r="J100" s="83" t="s">
        <v>199</v>
      </c>
      <c r="K100" s="83" t="s">
        <v>254</v>
      </c>
      <c r="L100" s="83" t="s">
        <v>198</v>
      </c>
      <c r="M100" s="83" t="s">
        <v>197</v>
      </c>
      <c r="N100" s="83" t="s">
        <v>88</v>
      </c>
      <c r="O100" s="83" t="s">
        <v>687</v>
      </c>
      <c r="P100" s="87" t="s">
        <v>686</v>
      </c>
      <c r="Q100" s="83"/>
      <c r="R100" s="83"/>
      <c r="S100" s="80"/>
    </row>
    <row r="101" spans="1:19" ht="15">
      <c r="A101" s="83" t="s">
        <v>685</v>
      </c>
      <c r="B101" s="83" t="s">
        <v>684</v>
      </c>
      <c r="C101" s="88">
        <v>43942</v>
      </c>
      <c r="D101" s="88">
        <v>43932</v>
      </c>
      <c r="E101" s="88">
        <v>44176</v>
      </c>
      <c r="F101" s="83" t="s">
        <v>209</v>
      </c>
      <c r="G101" s="83">
        <v>250</v>
      </c>
      <c r="H101" s="83" t="s">
        <v>201</v>
      </c>
      <c r="I101" s="83" t="s">
        <v>683</v>
      </c>
      <c r="J101" s="83" t="s">
        <v>199</v>
      </c>
      <c r="K101" s="83" t="s">
        <v>180</v>
      </c>
      <c r="L101" s="83" t="s">
        <v>137</v>
      </c>
      <c r="M101" s="83" t="s">
        <v>197</v>
      </c>
      <c r="N101" s="83" t="s">
        <v>88</v>
      </c>
      <c r="O101" s="83" t="s">
        <v>682</v>
      </c>
      <c r="P101" s="87" t="s">
        <v>681</v>
      </c>
      <c r="Q101" s="83"/>
      <c r="R101" s="83"/>
      <c r="S101" s="80"/>
    </row>
    <row r="102" spans="1:19" ht="15">
      <c r="A102" s="83" t="s">
        <v>680</v>
      </c>
      <c r="B102" s="83" t="s">
        <v>679</v>
      </c>
      <c r="C102" s="88">
        <v>43942</v>
      </c>
      <c r="D102" s="88">
        <v>43924</v>
      </c>
      <c r="E102" s="88">
        <v>44105</v>
      </c>
      <c r="F102" s="83" t="s">
        <v>191</v>
      </c>
      <c r="G102" s="83">
        <v>130</v>
      </c>
      <c r="H102" s="83" t="s">
        <v>201</v>
      </c>
      <c r="I102" s="83" t="s">
        <v>678</v>
      </c>
      <c r="J102" s="83" t="s">
        <v>199</v>
      </c>
      <c r="K102" s="83" t="s">
        <v>389</v>
      </c>
      <c r="L102" s="83" t="s">
        <v>198</v>
      </c>
      <c r="M102" s="83" t="s">
        <v>197</v>
      </c>
      <c r="N102" s="83" t="s">
        <v>88</v>
      </c>
      <c r="O102" s="83" t="s">
        <v>677</v>
      </c>
      <c r="P102" s="87" t="s">
        <v>676</v>
      </c>
      <c r="Q102" s="83"/>
      <c r="R102" s="83"/>
      <c r="S102" s="80"/>
    </row>
    <row r="103" spans="1:19" ht="15">
      <c r="A103" s="83" t="s">
        <v>675</v>
      </c>
      <c r="B103" s="83" t="s">
        <v>674</v>
      </c>
      <c r="C103" s="88">
        <v>43942</v>
      </c>
      <c r="D103" s="88">
        <v>43937</v>
      </c>
      <c r="E103" s="89">
        <v>44217</v>
      </c>
      <c r="F103" s="83" t="s">
        <v>202</v>
      </c>
      <c r="G103" s="83">
        <v>300</v>
      </c>
      <c r="H103" s="92" t="s">
        <v>201</v>
      </c>
      <c r="I103" s="83" t="s">
        <v>673</v>
      </c>
      <c r="J103" s="83" t="s">
        <v>199</v>
      </c>
      <c r="K103" s="83" t="s">
        <v>271</v>
      </c>
      <c r="L103" s="83" t="s">
        <v>261</v>
      </c>
      <c r="M103" s="83" t="s">
        <v>234</v>
      </c>
      <c r="N103" s="83" t="s">
        <v>672</v>
      </c>
      <c r="O103" s="83" t="s">
        <v>671</v>
      </c>
      <c r="P103" s="87" t="s">
        <v>670</v>
      </c>
      <c r="Q103" s="83"/>
      <c r="R103" s="83"/>
      <c r="S103" s="80"/>
    </row>
    <row r="104" spans="1:19" ht="15">
      <c r="A104" s="83" t="s">
        <v>669</v>
      </c>
      <c r="B104" s="83" t="s">
        <v>668</v>
      </c>
      <c r="C104" s="88">
        <v>43943</v>
      </c>
      <c r="D104" s="88">
        <v>43964</v>
      </c>
      <c r="E104" s="88">
        <v>44020</v>
      </c>
      <c r="F104" s="83" t="s">
        <v>256</v>
      </c>
      <c r="G104" s="83">
        <v>20</v>
      </c>
      <c r="H104" s="83" t="s">
        <v>201</v>
      </c>
      <c r="I104" s="83" t="s">
        <v>667</v>
      </c>
      <c r="J104" s="83" t="s">
        <v>199</v>
      </c>
      <c r="K104" s="83" t="s">
        <v>214</v>
      </c>
      <c r="L104" s="83" t="s">
        <v>198</v>
      </c>
      <c r="M104" s="83" t="s">
        <v>313</v>
      </c>
      <c r="N104" s="91" t="s">
        <v>88</v>
      </c>
      <c r="O104" s="83" t="s">
        <v>666</v>
      </c>
      <c r="P104" s="87" t="s">
        <v>665</v>
      </c>
      <c r="Q104" s="83"/>
      <c r="R104" s="83"/>
      <c r="S104" s="80"/>
    </row>
    <row r="105" spans="1:19" ht="15">
      <c r="A105" s="83" t="s">
        <v>664</v>
      </c>
      <c r="B105" s="83" t="s">
        <v>663</v>
      </c>
      <c r="C105" s="88">
        <v>43943</v>
      </c>
      <c r="D105" s="88">
        <v>43952</v>
      </c>
      <c r="E105" s="88">
        <v>44039</v>
      </c>
      <c r="F105" s="83" t="s">
        <v>191</v>
      </c>
      <c r="G105" s="83">
        <v>20</v>
      </c>
      <c r="H105" s="83" t="s">
        <v>201</v>
      </c>
      <c r="I105" s="83" t="s">
        <v>662</v>
      </c>
      <c r="J105" s="83" t="s">
        <v>199</v>
      </c>
      <c r="K105" s="83" t="s">
        <v>254</v>
      </c>
      <c r="L105" s="83" t="s">
        <v>137</v>
      </c>
      <c r="M105" s="83" t="s">
        <v>313</v>
      </c>
      <c r="N105" s="91" t="s">
        <v>88</v>
      </c>
      <c r="O105" s="83" t="s">
        <v>661</v>
      </c>
      <c r="P105" s="87" t="s">
        <v>660</v>
      </c>
      <c r="Q105" s="83"/>
      <c r="R105" s="83"/>
      <c r="S105" s="80"/>
    </row>
    <row r="106" spans="1:19" ht="15">
      <c r="A106" s="83" t="s">
        <v>659</v>
      </c>
      <c r="B106" s="83" t="s">
        <v>658</v>
      </c>
      <c r="C106" s="88">
        <v>43945</v>
      </c>
      <c r="D106" s="89">
        <v>44336</v>
      </c>
      <c r="E106" s="89">
        <v>44550</v>
      </c>
      <c r="F106" s="83" t="s">
        <v>142</v>
      </c>
      <c r="G106" s="83">
        <v>100</v>
      </c>
      <c r="H106" s="83" t="s">
        <v>201</v>
      </c>
      <c r="I106" s="83"/>
      <c r="J106" s="83" t="s">
        <v>199</v>
      </c>
      <c r="K106" s="83" t="s">
        <v>214</v>
      </c>
      <c r="L106" s="83" t="s">
        <v>261</v>
      </c>
      <c r="M106" s="83" t="s">
        <v>197</v>
      </c>
      <c r="N106" s="91" t="s">
        <v>88</v>
      </c>
      <c r="O106" s="83" t="s">
        <v>657</v>
      </c>
      <c r="P106" s="87" t="s">
        <v>656</v>
      </c>
      <c r="Q106" s="83"/>
      <c r="R106" s="83"/>
      <c r="S106" s="80"/>
    </row>
    <row r="107" spans="1:19" ht="15">
      <c r="A107" s="83" t="s">
        <v>655</v>
      </c>
      <c r="B107" s="83" t="s">
        <v>654</v>
      </c>
      <c r="C107" s="88">
        <v>43945</v>
      </c>
      <c r="D107" s="88">
        <v>43935</v>
      </c>
      <c r="E107" s="88">
        <v>43990</v>
      </c>
      <c r="F107" s="83" t="s">
        <v>256</v>
      </c>
      <c r="G107" s="83">
        <v>25</v>
      </c>
      <c r="H107" s="83" t="s">
        <v>653</v>
      </c>
      <c r="I107" s="83" t="s">
        <v>652</v>
      </c>
      <c r="J107" s="83" t="s">
        <v>199</v>
      </c>
      <c r="K107" s="83" t="s">
        <v>180</v>
      </c>
      <c r="L107" s="83" t="s">
        <v>227</v>
      </c>
      <c r="M107" s="83" t="s">
        <v>197</v>
      </c>
      <c r="N107" s="91" t="s">
        <v>88</v>
      </c>
      <c r="O107" s="83" t="s">
        <v>651</v>
      </c>
      <c r="P107" s="87" t="s">
        <v>650</v>
      </c>
      <c r="Q107" s="83"/>
      <c r="R107" s="83"/>
      <c r="S107" s="80"/>
    </row>
    <row r="108" spans="1:19" ht="15">
      <c r="A108" s="83" t="s">
        <v>649</v>
      </c>
      <c r="B108" s="83" t="s">
        <v>648</v>
      </c>
      <c r="C108" s="88">
        <v>43945</v>
      </c>
      <c r="D108" s="88">
        <v>43946</v>
      </c>
      <c r="E108" s="88">
        <v>44348</v>
      </c>
      <c r="F108" s="83" t="s">
        <v>209</v>
      </c>
      <c r="G108" s="83">
        <v>1600</v>
      </c>
      <c r="H108" s="83" t="s">
        <v>201</v>
      </c>
      <c r="I108" s="83" t="s">
        <v>647</v>
      </c>
      <c r="J108" s="83" t="s">
        <v>199</v>
      </c>
      <c r="K108" s="83" t="s">
        <v>180</v>
      </c>
      <c r="L108" s="83" t="s">
        <v>137</v>
      </c>
      <c r="M108" s="83" t="s">
        <v>197</v>
      </c>
      <c r="N108" s="91" t="s">
        <v>88</v>
      </c>
      <c r="O108" s="90">
        <v>7747</v>
      </c>
      <c r="P108" s="87" t="s">
        <v>646</v>
      </c>
      <c r="Q108" s="83"/>
      <c r="R108" s="83"/>
      <c r="S108" s="80"/>
    </row>
    <row r="109" spans="1:19" ht="15">
      <c r="A109" s="83" t="s">
        <v>645</v>
      </c>
      <c r="B109" s="83" t="s">
        <v>644</v>
      </c>
      <c r="C109" s="88">
        <v>43945</v>
      </c>
      <c r="D109" s="88">
        <v>43941</v>
      </c>
      <c r="E109" s="88">
        <v>43956</v>
      </c>
      <c r="F109" s="83" t="s">
        <v>142</v>
      </c>
      <c r="G109" s="83">
        <v>40</v>
      </c>
      <c r="H109" s="83" t="s">
        <v>201</v>
      </c>
      <c r="I109" s="83" t="s">
        <v>625</v>
      </c>
      <c r="J109" s="83" t="s">
        <v>199</v>
      </c>
      <c r="K109" s="83" t="s">
        <v>624</v>
      </c>
      <c r="L109" s="83" t="s">
        <v>227</v>
      </c>
      <c r="M109" s="83" t="s">
        <v>197</v>
      </c>
      <c r="N109" s="91" t="s">
        <v>88</v>
      </c>
      <c r="O109" s="83" t="s">
        <v>643</v>
      </c>
      <c r="P109" s="87" t="s">
        <v>642</v>
      </c>
      <c r="Q109" s="83"/>
      <c r="R109" s="83"/>
      <c r="S109" s="80"/>
    </row>
    <row r="110" spans="1:19" ht="15">
      <c r="A110" s="83" t="s">
        <v>641</v>
      </c>
      <c r="B110" s="83" t="s">
        <v>640</v>
      </c>
      <c r="C110" s="88">
        <v>43945</v>
      </c>
      <c r="D110" s="88">
        <v>43952</v>
      </c>
      <c r="E110" s="88">
        <v>44099</v>
      </c>
      <c r="F110" s="83" t="s">
        <v>209</v>
      </c>
      <c r="G110" s="83">
        <v>200</v>
      </c>
      <c r="H110" s="83" t="s">
        <v>337</v>
      </c>
      <c r="I110" s="83" t="s">
        <v>639</v>
      </c>
      <c r="J110" s="83" t="s">
        <v>199</v>
      </c>
      <c r="K110" s="83" t="s">
        <v>638</v>
      </c>
      <c r="L110" s="83" t="s">
        <v>198</v>
      </c>
      <c r="M110" s="83" t="s">
        <v>197</v>
      </c>
      <c r="N110" s="91" t="s">
        <v>88</v>
      </c>
      <c r="O110" s="83" t="s">
        <v>637</v>
      </c>
      <c r="P110" s="87" t="s">
        <v>636</v>
      </c>
      <c r="Q110" s="83"/>
      <c r="R110" s="83"/>
      <c r="S110" s="80"/>
    </row>
    <row r="111" spans="1:19" ht="15">
      <c r="A111" s="83" t="s">
        <v>188</v>
      </c>
      <c r="B111" s="83" t="s">
        <v>635</v>
      </c>
      <c r="C111" s="88">
        <v>43945</v>
      </c>
      <c r="D111" s="88">
        <v>43952</v>
      </c>
      <c r="E111" s="88">
        <v>44377</v>
      </c>
      <c r="F111" s="83" t="s">
        <v>184</v>
      </c>
      <c r="G111" s="83">
        <v>0</v>
      </c>
      <c r="H111" s="83" t="s">
        <v>410</v>
      </c>
      <c r="I111" s="83" t="s">
        <v>634</v>
      </c>
      <c r="J111" s="83" t="s">
        <v>199</v>
      </c>
      <c r="K111" s="83" t="s">
        <v>180</v>
      </c>
      <c r="L111" s="83" t="s">
        <v>137</v>
      </c>
      <c r="M111" s="83" t="s">
        <v>197</v>
      </c>
      <c r="N111" s="91" t="s">
        <v>88</v>
      </c>
      <c r="O111" s="83" t="s">
        <v>633</v>
      </c>
      <c r="P111" s="87" t="s">
        <v>178</v>
      </c>
      <c r="Q111" s="83"/>
      <c r="R111" s="83"/>
      <c r="S111" s="80"/>
    </row>
    <row r="112" spans="1:19" ht="15">
      <c r="A112" s="83" t="s">
        <v>632</v>
      </c>
      <c r="B112" s="83" t="s">
        <v>631</v>
      </c>
      <c r="C112" s="88">
        <v>43945</v>
      </c>
      <c r="D112" s="88">
        <v>43951</v>
      </c>
      <c r="E112" s="88">
        <v>44139</v>
      </c>
      <c r="F112" s="83" t="s">
        <v>184</v>
      </c>
      <c r="G112" s="83">
        <v>0</v>
      </c>
      <c r="H112" s="83" t="s">
        <v>337</v>
      </c>
      <c r="I112" s="83" t="s">
        <v>630</v>
      </c>
      <c r="J112" s="83" t="s">
        <v>199</v>
      </c>
      <c r="K112" s="83" t="s">
        <v>180</v>
      </c>
      <c r="L112" s="83" t="s">
        <v>137</v>
      </c>
      <c r="M112" s="83" t="s">
        <v>197</v>
      </c>
      <c r="N112" s="91" t="s">
        <v>88</v>
      </c>
      <c r="O112" s="83" t="s">
        <v>629</v>
      </c>
      <c r="P112" s="87" t="s">
        <v>628</v>
      </c>
      <c r="Q112" s="83"/>
      <c r="R112" s="83"/>
      <c r="S112" s="80"/>
    </row>
    <row r="113" spans="1:19" ht="15">
      <c r="A113" s="83" t="s">
        <v>627</v>
      </c>
      <c r="B113" s="83" t="s">
        <v>626</v>
      </c>
      <c r="C113" s="88">
        <v>43945</v>
      </c>
      <c r="D113" s="88">
        <v>43941</v>
      </c>
      <c r="E113" s="88">
        <v>43956</v>
      </c>
      <c r="F113" s="83" t="s">
        <v>142</v>
      </c>
      <c r="G113" s="83">
        <v>40</v>
      </c>
      <c r="H113" s="83" t="s">
        <v>201</v>
      </c>
      <c r="I113" s="83" t="s">
        <v>625</v>
      </c>
      <c r="J113" s="83" t="s">
        <v>199</v>
      </c>
      <c r="K113" s="83" t="s">
        <v>624</v>
      </c>
      <c r="L113" s="83" t="s">
        <v>227</v>
      </c>
      <c r="M113" s="83" t="s">
        <v>197</v>
      </c>
      <c r="N113" s="91" t="s">
        <v>88</v>
      </c>
      <c r="O113" s="83" t="s">
        <v>623</v>
      </c>
      <c r="P113" s="87" t="s">
        <v>622</v>
      </c>
      <c r="Q113" s="83"/>
      <c r="R113" s="83"/>
      <c r="S113" s="80"/>
    </row>
    <row r="114" spans="1:19" ht="15">
      <c r="A114" s="83" t="s">
        <v>621</v>
      </c>
      <c r="B114" s="83" t="s">
        <v>620</v>
      </c>
      <c r="C114" s="88">
        <v>43948</v>
      </c>
      <c r="D114" s="89">
        <v>44428</v>
      </c>
      <c r="E114" s="89">
        <v>44460</v>
      </c>
      <c r="F114" s="83" t="s">
        <v>184</v>
      </c>
      <c r="G114" s="83">
        <v>0</v>
      </c>
      <c r="H114" s="83" t="s">
        <v>201</v>
      </c>
      <c r="I114" s="83" t="s">
        <v>619</v>
      </c>
      <c r="J114" s="83" t="s">
        <v>199</v>
      </c>
      <c r="K114" s="83" t="s">
        <v>254</v>
      </c>
      <c r="L114" s="83" t="s">
        <v>198</v>
      </c>
      <c r="M114" s="83" t="s">
        <v>197</v>
      </c>
      <c r="N114" s="91" t="s">
        <v>88</v>
      </c>
      <c r="O114" s="83" t="s">
        <v>618</v>
      </c>
      <c r="P114" s="87" t="s">
        <v>617</v>
      </c>
      <c r="Q114" s="83"/>
      <c r="R114" s="83"/>
      <c r="S114" s="80"/>
    </row>
    <row r="115" spans="1:19" ht="15">
      <c r="A115" s="83" t="s">
        <v>616</v>
      </c>
      <c r="B115" s="83" t="s">
        <v>615</v>
      </c>
      <c r="C115" s="88">
        <v>43948</v>
      </c>
      <c r="D115" s="88">
        <v>43948</v>
      </c>
      <c r="E115" s="88">
        <v>44348</v>
      </c>
      <c r="F115" s="83" t="s">
        <v>209</v>
      </c>
      <c r="G115" s="83">
        <v>1700</v>
      </c>
      <c r="H115" s="83" t="s">
        <v>201</v>
      </c>
      <c r="I115" s="83" t="s">
        <v>614</v>
      </c>
      <c r="J115" s="83" t="s">
        <v>199</v>
      </c>
      <c r="K115" s="83" t="s">
        <v>254</v>
      </c>
      <c r="L115" s="83" t="s">
        <v>137</v>
      </c>
      <c r="M115" s="83" t="s">
        <v>197</v>
      </c>
      <c r="N115" s="91" t="s">
        <v>88</v>
      </c>
      <c r="O115" s="83" t="s">
        <v>613</v>
      </c>
      <c r="P115" s="87" t="s">
        <v>612</v>
      </c>
      <c r="Q115" s="83"/>
      <c r="R115" s="83"/>
      <c r="S115" s="80"/>
    </row>
    <row r="116" spans="1:19" ht="15">
      <c r="A116" s="83" t="s">
        <v>611</v>
      </c>
      <c r="B116" s="83" t="s">
        <v>610</v>
      </c>
      <c r="C116" s="88">
        <v>43948</v>
      </c>
      <c r="D116" s="88">
        <v>43951</v>
      </c>
      <c r="E116" s="89">
        <v>44429</v>
      </c>
      <c r="F116" s="83" t="s">
        <v>249</v>
      </c>
      <c r="G116" s="83">
        <v>300</v>
      </c>
      <c r="H116" s="83" t="s">
        <v>201</v>
      </c>
      <c r="I116" s="83" t="s">
        <v>609</v>
      </c>
      <c r="J116" s="83" t="s">
        <v>199</v>
      </c>
      <c r="K116" s="83" t="s">
        <v>254</v>
      </c>
      <c r="L116" s="83" t="s">
        <v>137</v>
      </c>
      <c r="M116" s="83" t="s">
        <v>197</v>
      </c>
      <c r="N116" s="91" t="s">
        <v>88</v>
      </c>
      <c r="O116" s="83" t="s">
        <v>608</v>
      </c>
      <c r="P116" s="87" t="s">
        <v>607</v>
      </c>
      <c r="Q116" s="83"/>
      <c r="R116" s="83"/>
      <c r="S116" s="80"/>
    </row>
    <row r="117" spans="1:19" ht="15">
      <c r="A117" s="83" t="s">
        <v>606</v>
      </c>
      <c r="B117" s="83" t="s">
        <v>605</v>
      </c>
      <c r="C117" s="88">
        <v>43948</v>
      </c>
      <c r="D117" s="88">
        <v>43965</v>
      </c>
      <c r="E117" s="89">
        <v>44460</v>
      </c>
      <c r="F117" s="83" t="s">
        <v>202</v>
      </c>
      <c r="G117" s="83">
        <v>2300</v>
      </c>
      <c r="H117" s="83" t="s">
        <v>201</v>
      </c>
      <c r="I117" s="83" t="s">
        <v>604</v>
      </c>
      <c r="J117" s="83" t="s">
        <v>199</v>
      </c>
      <c r="K117" s="83" t="s">
        <v>180</v>
      </c>
      <c r="L117" s="83" t="s">
        <v>198</v>
      </c>
      <c r="M117" s="83" t="s">
        <v>197</v>
      </c>
      <c r="N117" s="91" t="s">
        <v>88</v>
      </c>
      <c r="O117" s="83" t="s">
        <v>603</v>
      </c>
      <c r="P117" s="87" t="s">
        <v>602</v>
      </c>
      <c r="Q117" s="83"/>
      <c r="R117" s="83"/>
      <c r="S117" s="80"/>
    </row>
    <row r="118" spans="1:19" ht="15">
      <c r="A118" s="83" t="s">
        <v>601</v>
      </c>
      <c r="B118" s="83" t="s">
        <v>600</v>
      </c>
      <c r="C118" s="88">
        <v>43949</v>
      </c>
      <c r="D118" s="89">
        <v>44550</v>
      </c>
      <c r="E118" s="89">
        <v>44337</v>
      </c>
      <c r="F118" s="83" t="s">
        <v>184</v>
      </c>
      <c r="G118" s="83">
        <v>0</v>
      </c>
      <c r="H118" s="83" t="s">
        <v>201</v>
      </c>
      <c r="I118" s="83" t="s">
        <v>599</v>
      </c>
      <c r="J118" s="83" t="s">
        <v>199</v>
      </c>
      <c r="K118" s="83" t="s">
        <v>214</v>
      </c>
      <c r="L118" s="83" t="s">
        <v>137</v>
      </c>
      <c r="M118" s="83" t="s">
        <v>197</v>
      </c>
      <c r="N118" s="91" t="s">
        <v>88</v>
      </c>
      <c r="O118" s="83" t="s">
        <v>598</v>
      </c>
      <c r="P118" s="87" t="s">
        <v>597</v>
      </c>
      <c r="Q118" s="83"/>
      <c r="R118" s="83"/>
      <c r="S118" s="80"/>
    </row>
    <row r="119" spans="1:19" ht="15">
      <c r="A119" s="83" t="s">
        <v>596</v>
      </c>
      <c r="B119" s="83" t="s">
        <v>595</v>
      </c>
      <c r="C119" s="88">
        <v>43949</v>
      </c>
      <c r="D119" s="88">
        <v>43922</v>
      </c>
      <c r="E119" s="88">
        <v>44287</v>
      </c>
      <c r="F119" s="83" t="s">
        <v>184</v>
      </c>
      <c r="G119" s="83">
        <v>0</v>
      </c>
      <c r="H119" s="83" t="s">
        <v>201</v>
      </c>
      <c r="I119" s="83"/>
      <c r="J119" s="83" t="s">
        <v>199</v>
      </c>
      <c r="K119" s="83" t="s">
        <v>180</v>
      </c>
      <c r="L119" s="83" t="s">
        <v>137</v>
      </c>
      <c r="M119" s="83" t="s">
        <v>197</v>
      </c>
      <c r="N119" s="91" t="s">
        <v>88</v>
      </c>
      <c r="O119" s="83" t="s">
        <v>594</v>
      </c>
      <c r="P119" s="87" t="s">
        <v>593</v>
      </c>
      <c r="Q119" s="83"/>
      <c r="R119" s="83"/>
      <c r="S119" s="80"/>
    </row>
    <row r="120" spans="1:19" ht="15">
      <c r="A120" s="83" t="s">
        <v>592</v>
      </c>
      <c r="B120" s="83" t="s">
        <v>591</v>
      </c>
      <c r="C120" s="88">
        <v>43949</v>
      </c>
      <c r="D120" s="88">
        <v>43958</v>
      </c>
      <c r="E120" s="88">
        <v>44305</v>
      </c>
      <c r="F120" s="83" t="s">
        <v>184</v>
      </c>
      <c r="G120" s="83">
        <v>0</v>
      </c>
      <c r="H120" s="92" t="s">
        <v>201</v>
      </c>
      <c r="I120" s="83"/>
      <c r="J120" s="83" t="s">
        <v>199</v>
      </c>
      <c r="K120" s="83" t="s">
        <v>180</v>
      </c>
      <c r="L120" s="83" t="s">
        <v>137</v>
      </c>
      <c r="M120" s="83" t="s">
        <v>197</v>
      </c>
      <c r="N120" s="91" t="s">
        <v>88</v>
      </c>
      <c r="O120" s="83" t="s">
        <v>590</v>
      </c>
      <c r="P120" s="87" t="s">
        <v>589</v>
      </c>
      <c r="Q120" s="83"/>
      <c r="R120" s="83"/>
      <c r="S120" s="80"/>
    </row>
    <row r="121" spans="1:19" ht="15">
      <c r="A121" s="83" t="s">
        <v>588</v>
      </c>
      <c r="B121" s="83" t="s">
        <v>587</v>
      </c>
      <c r="C121" s="88">
        <v>43950</v>
      </c>
      <c r="D121" s="88">
        <v>43891</v>
      </c>
      <c r="E121" s="88">
        <v>44043</v>
      </c>
      <c r="F121" s="83" t="s">
        <v>202</v>
      </c>
      <c r="G121" s="83">
        <v>70</v>
      </c>
      <c r="H121" s="83" t="s">
        <v>201</v>
      </c>
      <c r="I121" s="83" t="s">
        <v>586</v>
      </c>
      <c r="J121" s="83" t="s">
        <v>199</v>
      </c>
      <c r="K121" s="83" t="s">
        <v>281</v>
      </c>
      <c r="L121" s="83"/>
      <c r="M121" s="83" t="s">
        <v>197</v>
      </c>
      <c r="N121" s="91" t="s">
        <v>88</v>
      </c>
      <c r="O121" s="83" t="s">
        <v>585</v>
      </c>
      <c r="P121" s="87" t="s">
        <v>584</v>
      </c>
      <c r="Q121" s="83"/>
      <c r="R121" s="83"/>
      <c r="S121" s="80"/>
    </row>
    <row r="122" spans="1:19" ht="15">
      <c r="A122" s="83" t="s">
        <v>583</v>
      </c>
      <c r="B122" s="83" t="s">
        <v>582</v>
      </c>
      <c r="C122" s="88">
        <v>43951</v>
      </c>
      <c r="D122" s="88">
        <v>43936</v>
      </c>
      <c r="E122" s="88">
        <v>44287</v>
      </c>
      <c r="F122" s="83" t="s">
        <v>256</v>
      </c>
      <c r="G122" s="83">
        <v>131</v>
      </c>
      <c r="H122" s="83" t="s">
        <v>201</v>
      </c>
      <c r="I122" s="83" t="s">
        <v>581</v>
      </c>
      <c r="J122" s="83" t="s">
        <v>199</v>
      </c>
      <c r="K122" s="83" t="s">
        <v>214</v>
      </c>
      <c r="L122" s="83" t="s">
        <v>198</v>
      </c>
      <c r="M122" s="83" t="s">
        <v>197</v>
      </c>
      <c r="N122" s="91" t="s">
        <v>88</v>
      </c>
      <c r="O122" s="83" t="s">
        <v>580</v>
      </c>
      <c r="P122" s="87" t="s">
        <v>579</v>
      </c>
      <c r="Q122" s="83"/>
      <c r="R122" s="83"/>
      <c r="S122" s="80"/>
    </row>
    <row r="123" spans="1:19" ht="15">
      <c r="A123" s="83" t="s">
        <v>578</v>
      </c>
      <c r="B123" s="83" t="s">
        <v>577</v>
      </c>
      <c r="C123" s="88">
        <v>43951</v>
      </c>
      <c r="D123" s="88">
        <v>43966</v>
      </c>
      <c r="E123" s="88">
        <v>44119</v>
      </c>
      <c r="F123" s="83" t="s">
        <v>142</v>
      </c>
      <c r="G123" s="83">
        <v>374</v>
      </c>
      <c r="H123" s="83" t="s">
        <v>201</v>
      </c>
      <c r="I123" s="83"/>
      <c r="J123" s="83" t="s">
        <v>199</v>
      </c>
      <c r="K123" s="83" t="s">
        <v>254</v>
      </c>
      <c r="L123" s="83" t="s">
        <v>319</v>
      </c>
      <c r="M123" s="83" t="s">
        <v>197</v>
      </c>
      <c r="N123" s="91" t="s">
        <v>88</v>
      </c>
      <c r="O123" s="90">
        <v>16082019</v>
      </c>
      <c r="P123" s="87" t="s">
        <v>576</v>
      </c>
      <c r="Q123" s="83"/>
      <c r="R123" s="83"/>
      <c r="S123" s="80"/>
    </row>
    <row r="124" spans="1:19" ht="15">
      <c r="A124" s="83" t="s">
        <v>575</v>
      </c>
      <c r="B124" s="83" t="s">
        <v>574</v>
      </c>
      <c r="C124" s="88">
        <v>43952</v>
      </c>
      <c r="D124" s="88">
        <v>43965</v>
      </c>
      <c r="E124" s="88">
        <v>44351</v>
      </c>
      <c r="F124" s="83" t="s">
        <v>202</v>
      </c>
      <c r="G124" s="83">
        <v>1</v>
      </c>
      <c r="H124" s="83" t="s">
        <v>201</v>
      </c>
      <c r="I124" s="83" t="s">
        <v>573</v>
      </c>
      <c r="J124" s="83" t="s">
        <v>199</v>
      </c>
      <c r="K124" s="83" t="s">
        <v>271</v>
      </c>
      <c r="L124" s="83" t="s">
        <v>137</v>
      </c>
      <c r="M124" s="83" t="s">
        <v>197</v>
      </c>
      <c r="N124" s="91" t="s">
        <v>88</v>
      </c>
      <c r="O124" s="83" t="s">
        <v>572</v>
      </c>
      <c r="P124" s="87" t="s">
        <v>571</v>
      </c>
      <c r="Q124" s="83"/>
      <c r="R124" s="83"/>
      <c r="S124" s="80"/>
    </row>
    <row r="125" spans="1:19" ht="15">
      <c r="A125" s="83" t="s">
        <v>570</v>
      </c>
      <c r="B125" s="83" t="s">
        <v>569</v>
      </c>
      <c r="C125" s="88">
        <v>43952</v>
      </c>
      <c r="D125" s="88">
        <v>43949</v>
      </c>
      <c r="E125" s="88">
        <v>44104</v>
      </c>
      <c r="F125" s="83" t="s">
        <v>191</v>
      </c>
      <c r="G125" s="83">
        <v>18</v>
      </c>
      <c r="H125" s="83" t="s">
        <v>201</v>
      </c>
      <c r="I125" s="83" t="s">
        <v>568</v>
      </c>
      <c r="J125" s="83" t="s">
        <v>199</v>
      </c>
      <c r="K125" s="83" t="s">
        <v>180</v>
      </c>
      <c r="L125" s="83" t="s">
        <v>227</v>
      </c>
      <c r="M125" s="83" t="s">
        <v>197</v>
      </c>
      <c r="N125" s="91" t="s">
        <v>88</v>
      </c>
      <c r="O125" s="83" t="s">
        <v>567</v>
      </c>
      <c r="P125" s="87" t="s">
        <v>566</v>
      </c>
      <c r="Q125" s="83"/>
      <c r="R125" s="83"/>
      <c r="S125" s="80"/>
    </row>
    <row r="126" spans="1:19" ht="15">
      <c r="A126" s="83" t="s">
        <v>565</v>
      </c>
      <c r="B126" s="83" t="s">
        <v>564</v>
      </c>
      <c r="C126" s="88">
        <v>43952</v>
      </c>
      <c r="D126" s="89">
        <v>44367</v>
      </c>
      <c r="E126" s="89">
        <v>44398</v>
      </c>
      <c r="F126" s="83" t="s">
        <v>184</v>
      </c>
      <c r="G126" s="83">
        <v>0</v>
      </c>
      <c r="H126" s="83" t="s">
        <v>337</v>
      </c>
      <c r="I126" s="83"/>
      <c r="J126" s="83" t="s">
        <v>199</v>
      </c>
      <c r="K126" s="83" t="s">
        <v>384</v>
      </c>
      <c r="L126" s="83" t="s">
        <v>319</v>
      </c>
      <c r="M126" s="83" t="s">
        <v>197</v>
      </c>
      <c r="N126" s="91" t="s">
        <v>88</v>
      </c>
      <c r="O126" s="83" t="s">
        <v>563</v>
      </c>
      <c r="P126" s="87" t="s">
        <v>562</v>
      </c>
      <c r="Q126" s="83"/>
      <c r="R126" s="83"/>
      <c r="S126" s="80"/>
    </row>
    <row r="127" spans="1:19" ht="15">
      <c r="A127" s="83" t="s">
        <v>561</v>
      </c>
      <c r="B127" s="83" t="s">
        <v>560</v>
      </c>
      <c r="C127" s="88">
        <v>43952</v>
      </c>
      <c r="D127" s="89">
        <v>44306</v>
      </c>
      <c r="E127" s="89">
        <v>44459</v>
      </c>
      <c r="F127" s="83" t="s">
        <v>184</v>
      </c>
      <c r="G127" s="83">
        <v>0</v>
      </c>
      <c r="H127" s="83" t="s">
        <v>201</v>
      </c>
      <c r="I127" s="83"/>
      <c r="J127" s="83" t="s">
        <v>199</v>
      </c>
      <c r="K127" s="83" t="s">
        <v>180</v>
      </c>
      <c r="L127" s="83" t="s">
        <v>137</v>
      </c>
      <c r="M127" s="83" t="s">
        <v>197</v>
      </c>
      <c r="N127" s="91" t="s">
        <v>88</v>
      </c>
      <c r="O127" s="83" t="s">
        <v>559</v>
      </c>
      <c r="P127" s="87" t="s">
        <v>558</v>
      </c>
      <c r="Q127" s="83"/>
      <c r="R127" s="83"/>
      <c r="S127" s="80"/>
    </row>
    <row r="128" spans="1:19" ht="15">
      <c r="A128" s="83" t="s">
        <v>557</v>
      </c>
      <c r="B128" s="83" t="s">
        <v>556</v>
      </c>
      <c r="C128" s="88">
        <v>43952</v>
      </c>
      <c r="D128" s="89">
        <v>44336</v>
      </c>
      <c r="E128" s="89">
        <v>44339</v>
      </c>
      <c r="F128" s="83" t="s">
        <v>184</v>
      </c>
      <c r="G128" s="83">
        <v>0</v>
      </c>
      <c r="H128" s="83" t="s">
        <v>201</v>
      </c>
      <c r="I128" s="83"/>
      <c r="J128" s="83" t="s">
        <v>199</v>
      </c>
      <c r="K128" s="83" t="s">
        <v>555</v>
      </c>
      <c r="L128" s="83" t="s">
        <v>137</v>
      </c>
      <c r="M128" s="83" t="s">
        <v>197</v>
      </c>
      <c r="N128" s="91" t="s">
        <v>88</v>
      </c>
      <c r="O128" s="83" t="s">
        <v>554</v>
      </c>
      <c r="P128" s="87" t="s">
        <v>553</v>
      </c>
      <c r="Q128" s="83"/>
      <c r="R128" s="83"/>
      <c r="S128" s="80"/>
    </row>
    <row r="129" spans="1:19" ht="15">
      <c r="A129" s="83" t="s">
        <v>552</v>
      </c>
      <c r="B129" s="83" t="s">
        <v>551</v>
      </c>
      <c r="C129" s="88">
        <v>43952</v>
      </c>
      <c r="D129" s="88">
        <v>43952</v>
      </c>
      <c r="E129" s="88">
        <v>44073</v>
      </c>
      <c r="F129" s="83" t="s">
        <v>142</v>
      </c>
      <c r="G129" s="83">
        <v>1100</v>
      </c>
      <c r="H129" s="83" t="s">
        <v>550</v>
      </c>
      <c r="I129" s="83" t="s">
        <v>549</v>
      </c>
      <c r="J129" s="83" t="s">
        <v>199</v>
      </c>
      <c r="K129" s="83" t="s">
        <v>254</v>
      </c>
      <c r="L129" s="83" t="s">
        <v>137</v>
      </c>
      <c r="M129" s="83" t="s">
        <v>197</v>
      </c>
      <c r="N129" s="91" t="s">
        <v>88</v>
      </c>
      <c r="O129" s="90">
        <v>3190</v>
      </c>
      <c r="P129" s="87" t="s">
        <v>548</v>
      </c>
      <c r="Q129" s="83"/>
      <c r="R129" s="83"/>
      <c r="S129" s="80"/>
    </row>
    <row r="130" spans="1:19" ht="15">
      <c r="A130" s="83" t="s">
        <v>547</v>
      </c>
      <c r="B130" s="83" t="s">
        <v>546</v>
      </c>
      <c r="C130" s="88">
        <v>43955</v>
      </c>
      <c r="D130" s="88">
        <v>43952</v>
      </c>
      <c r="E130" s="88">
        <v>44328</v>
      </c>
      <c r="F130" s="83" t="s">
        <v>256</v>
      </c>
      <c r="G130" s="83">
        <v>6</v>
      </c>
      <c r="H130" s="83" t="s">
        <v>201</v>
      </c>
      <c r="I130" s="83" t="s">
        <v>545</v>
      </c>
      <c r="J130" s="83" t="s">
        <v>199</v>
      </c>
      <c r="K130" s="83" t="s">
        <v>214</v>
      </c>
      <c r="L130" s="83" t="s">
        <v>198</v>
      </c>
      <c r="M130" s="83" t="s">
        <v>197</v>
      </c>
      <c r="N130" s="91" t="s">
        <v>88</v>
      </c>
      <c r="O130" s="83" t="s">
        <v>544</v>
      </c>
      <c r="P130" s="87" t="s">
        <v>543</v>
      </c>
      <c r="Q130" s="83"/>
      <c r="R130" s="83"/>
      <c r="S130" s="80"/>
    </row>
    <row r="131" spans="1:19" ht="15">
      <c r="A131" s="83" t="s">
        <v>542</v>
      </c>
      <c r="B131" s="83" t="s">
        <v>541</v>
      </c>
      <c r="C131" s="88">
        <v>43956</v>
      </c>
      <c r="D131" s="88">
        <v>43952</v>
      </c>
      <c r="E131" s="88">
        <v>44075</v>
      </c>
      <c r="F131" s="83" t="s">
        <v>142</v>
      </c>
      <c r="G131" s="83">
        <v>58</v>
      </c>
      <c r="H131" s="83" t="s">
        <v>201</v>
      </c>
      <c r="I131" s="83" t="s">
        <v>222</v>
      </c>
      <c r="J131" s="83" t="s">
        <v>199</v>
      </c>
      <c r="K131" s="83" t="s">
        <v>180</v>
      </c>
      <c r="L131" s="83" t="s">
        <v>319</v>
      </c>
      <c r="M131" s="83" t="s">
        <v>197</v>
      </c>
      <c r="N131" s="91" t="s">
        <v>88</v>
      </c>
      <c r="O131" s="83" t="s">
        <v>540</v>
      </c>
      <c r="P131" s="87" t="s">
        <v>539</v>
      </c>
      <c r="Q131" s="83"/>
      <c r="R131" s="83"/>
      <c r="S131" s="80"/>
    </row>
    <row r="132" spans="1:19" ht="15">
      <c r="A132" s="83" t="s">
        <v>538</v>
      </c>
      <c r="B132" s="83" t="s">
        <v>537</v>
      </c>
      <c r="C132" s="88">
        <v>43956</v>
      </c>
      <c r="D132" s="88">
        <v>43956</v>
      </c>
      <c r="E132" s="89">
        <v>44307</v>
      </c>
      <c r="F132" s="83" t="s">
        <v>184</v>
      </c>
      <c r="G132" s="83">
        <v>0</v>
      </c>
      <c r="H132" s="83" t="s">
        <v>337</v>
      </c>
      <c r="I132" s="83" t="s">
        <v>536</v>
      </c>
      <c r="J132" s="83" t="s">
        <v>199</v>
      </c>
      <c r="K132" s="83" t="s">
        <v>254</v>
      </c>
      <c r="L132" s="83" t="s">
        <v>198</v>
      </c>
      <c r="M132" s="83" t="s">
        <v>197</v>
      </c>
      <c r="N132" s="91" t="s">
        <v>88</v>
      </c>
      <c r="O132" s="83" t="s">
        <v>535</v>
      </c>
      <c r="P132" s="87" t="s">
        <v>534</v>
      </c>
      <c r="Q132" s="83"/>
      <c r="R132" s="83"/>
      <c r="S132" s="80"/>
    </row>
    <row r="133" spans="1:19" ht="15">
      <c r="A133" s="83" t="s">
        <v>533</v>
      </c>
      <c r="B133" s="83" t="s">
        <v>532</v>
      </c>
      <c r="C133" s="88">
        <v>43956</v>
      </c>
      <c r="D133" s="88">
        <v>43951</v>
      </c>
      <c r="E133" s="88">
        <v>44286</v>
      </c>
      <c r="F133" s="83" t="s">
        <v>256</v>
      </c>
      <c r="G133" s="83">
        <v>13</v>
      </c>
      <c r="H133" s="83" t="s">
        <v>201</v>
      </c>
      <c r="I133" s="83" t="s">
        <v>531</v>
      </c>
      <c r="J133" s="83" t="s">
        <v>199</v>
      </c>
      <c r="K133" s="83" t="s">
        <v>254</v>
      </c>
      <c r="L133" s="83" t="s">
        <v>137</v>
      </c>
      <c r="M133" s="83" t="s">
        <v>197</v>
      </c>
      <c r="N133" s="91" t="s">
        <v>88</v>
      </c>
      <c r="O133" s="83" t="s">
        <v>530</v>
      </c>
      <c r="P133" s="87" t="s">
        <v>529</v>
      </c>
      <c r="Q133" s="83"/>
      <c r="R133" s="83"/>
      <c r="S133" s="80"/>
    </row>
    <row r="134" spans="1:19" ht="15">
      <c r="A134" s="83" t="s">
        <v>528</v>
      </c>
      <c r="B134" s="83" t="s">
        <v>527</v>
      </c>
      <c r="C134" s="88">
        <v>43957</v>
      </c>
      <c r="D134" s="88">
        <v>43955</v>
      </c>
      <c r="E134" s="88">
        <v>44043</v>
      </c>
      <c r="F134" s="83" t="s">
        <v>142</v>
      </c>
      <c r="G134" s="83">
        <v>660</v>
      </c>
      <c r="H134" s="83" t="s">
        <v>201</v>
      </c>
      <c r="I134" s="83" t="s">
        <v>526</v>
      </c>
      <c r="J134" s="83" t="s">
        <v>199</v>
      </c>
      <c r="K134" s="83" t="s">
        <v>207</v>
      </c>
      <c r="L134" s="83" t="s">
        <v>137</v>
      </c>
      <c r="M134" s="83" t="s">
        <v>197</v>
      </c>
      <c r="N134" s="91" t="s">
        <v>88</v>
      </c>
      <c r="O134" s="83" t="s">
        <v>525</v>
      </c>
      <c r="P134" s="87" t="s">
        <v>524</v>
      </c>
      <c r="Q134" s="83"/>
      <c r="R134" s="83"/>
      <c r="S134" s="80"/>
    </row>
    <row r="135" spans="1:19" ht="15">
      <c r="A135" s="83" t="s">
        <v>523</v>
      </c>
      <c r="B135" s="83" t="s">
        <v>522</v>
      </c>
      <c r="C135" s="88">
        <v>43957</v>
      </c>
      <c r="D135" s="88">
        <v>43919</v>
      </c>
      <c r="E135" s="88">
        <v>43976</v>
      </c>
      <c r="F135" s="83" t="s">
        <v>191</v>
      </c>
      <c r="G135" s="83">
        <v>40</v>
      </c>
      <c r="H135" s="83" t="s">
        <v>201</v>
      </c>
      <c r="I135" s="83" t="s">
        <v>326</v>
      </c>
      <c r="J135" s="83" t="s">
        <v>199</v>
      </c>
      <c r="K135" s="83" t="s">
        <v>389</v>
      </c>
      <c r="L135" s="83" t="s">
        <v>319</v>
      </c>
      <c r="M135" s="83" t="s">
        <v>197</v>
      </c>
      <c r="N135" s="91" t="s">
        <v>88</v>
      </c>
      <c r="O135" s="83" t="s">
        <v>521</v>
      </c>
      <c r="P135" s="87" t="s">
        <v>520</v>
      </c>
      <c r="Q135" s="83"/>
      <c r="R135" s="83"/>
      <c r="S135" s="80"/>
    </row>
    <row r="136" spans="1:19" ht="15">
      <c r="A136" s="83" t="s">
        <v>519</v>
      </c>
      <c r="B136" s="83" t="s">
        <v>518</v>
      </c>
      <c r="C136" s="88">
        <v>43958</v>
      </c>
      <c r="D136" s="88">
        <v>43956</v>
      </c>
      <c r="E136" s="88">
        <v>44099</v>
      </c>
      <c r="F136" s="83" t="s">
        <v>184</v>
      </c>
      <c r="G136" s="83">
        <v>0</v>
      </c>
      <c r="H136" s="83" t="s">
        <v>201</v>
      </c>
      <c r="I136" s="83" t="s">
        <v>517</v>
      </c>
      <c r="J136" s="83" t="s">
        <v>199</v>
      </c>
      <c r="K136" s="83" t="s">
        <v>214</v>
      </c>
      <c r="L136" s="83" t="s">
        <v>198</v>
      </c>
      <c r="M136" s="83" t="s">
        <v>197</v>
      </c>
      <c r="N136" s="91" t="s">
        <v>88</v>
      </c>
      <c r="O136" s="83" t="s">
        <v>516</v>
      </c>
      <c r="P136" s="87" t="s">
        <v>515</v>
      </c>
      <c r="Q136" s="83"/>
      <c r="R136" s="83"/>
      <c r="S136" s="80"/>
    </row>
    <row r="137" spans="1:19" ht="15">
      <c r="A137" s="83" t="s">
        <v>514</v>
      </c>
      <c r="B137" s="83" t="s">
        <v>513</v>
      </c>
      <c r="C137" s="88">
        <v>43962</v>
      </c>
      <c r="D137" s="89">
        <v>44489</v>
      </c>
      <c r="E137" s="88">
        <v>44713</v>
      </c>
      <c r="F137" s="83" t="s">
        <v>184</v>
      </c>
      <c r="G137" s="83">
        <v>0</v>
      </c>
      <c r="H137" s="83" t="s">
        <v>201</v>
      </c>
      <c r="I137" s="83" t="s">
        <v>512</v>
      </c>
      <c r="J137" s="83" t="s">
        <v>199</v>
      </c>
      <c r="K137" s="83" t="s">
        <v>180</v>
      </c>
      <c r="L137" s="83" t="s">
        <v>227</v>
      </c>
      <c r="M137" s="83" t="s">
        <v>197</v>
      </c>
      <c r="N137" s="91" t="s">
        <v>88</v>
      </c>
      <c r="O137" s="90">
        <v>18244</v>
      </c>
      <c r="P137" s="87" t="s">
        <v>511</v>
      </c>
      <c r="Q137" s="83"/>
      <c r="R137" s="83"/>
      <c r="S137" s="80"/>
    </row>
    <row r="138" spans="1:19" ht="15">
      <c r="A138" s="83" t="s">
        <v>510</v>
      </c>
      <c r="B138" s="83" t="s">
        <v>509</v>
      </c>
      <c r="C138" s="88">
        <v>43962</v>
      </c>
      <c r="D138" s="88">
        <v>43958</v>
      </c>
      <c r="E138" s="88">
        <v>44307</v>
      </c>
      <c r="F138" s="83" t="s">
        <v>256</v>
      </c>
      <c r="G138" s="83">
        <v>4</v>
      </c>
      <c r="H138" s="83" t="s">
        <v>201</v>
      </c>
      <c r="I138" s="83" t="s">
        <v>508</v>
      </c>
      <c r="J138" s="83" t="s">
        <v>199</v>
      </c>
      <c r="K138" s="83" t="s">
        <v>207</v>
      </c>
      <c r="L138" s="83" t="s">
        <v>198</v>
      </c>
      <c r="M138" s="83" t="s">
        <v>197</v>
      </c>
      <c r="N138" s="91" t="s">
        <v>88</v>
      </c>
      <c r="O138" s="83" t="s">
        <v>507</v>
      </c>
      <c r="P138" s="87" t="s">
        <v>506</v>
      </c>
      <c r="Q138" s="83"/>
      <c r="R138" s="83"/>
      <c r="S138" s="80"/>
    </row>
    <row r="139" spans="1:19" ht="15">
      <c r="A139" s="83" t="s">
        <v>505</v>
      </c>
      <c r="B139" s="83" t="s">
        <v>504</v>
      </c>
      <c r="C139" s="88">
        <v>43963</v>
      </c>
      <c r="D139" s="89">
        <v>44218</v>
      </c>
      <c r="E139" s="89">
        <v>44552</v>
      </c>
      <c r="F139" s="83" t="s">
        <v>249</v>
      </c>
      <c r="G139" s="83">
        <v>800</v>
      </c>
      <c r="H139" s="83" t="s">
        <v>201</v>
      </c>
      <c r="I139" s="83" t="s">
        <v>503</v>
      </c>
      <c r="J139" s="83" t="s">
        <v>199</v>
      </c>
      <c r="K139" s="83" t="s">
        <v>502</v>
      </c>
      <c r="L139" s="83" t="s">
        <v>261</v>
      </c>
      <c r="M139" s="83" t="s">
        <v>197</v>
      </c>
      <c r="N139" s="91" t="s">
        <v>88</v>
      </c>
      <c r="O139" s="83" t="s">
        <v>501</v>
      </c>
      <c r="P139" s="87" t="s">
        <v>500</v>
      </c>
      <c r="Q139" s="83"/>
      <c r="R139" s="83"/>
      <c r="S139" s="80"/>
    </row>
    <row r="140" spans="1:19" ht="15">
      <c r="A140" s="83" t="s">
        <v>499</v>
      </c>
      <c r="B140" s="83" t="s">
        <v>498</v>
      </c>
      <c r="C140" s="88">
        <v>43963</v>
      </c>
      <c r="D140" s="88">
        <v>43922</v>
      </c>
      <c r="E140" s="88">
        <v>43982</v>
      </c>
      <c r="F140" s="83" t="s">
        <v>191</v>
      </c>
      <c r="G140" s="83">
        <v>33</v>
      </c>
      <c r="H140" s="83" t="s">
        <v>337</v>
      </c>
      <c r="I140" s="83" t="s">
        <v>497</v>
      </c>
      <c r="J140" s="83" t="s">
        <v>199</v>
      </c>
      <c r="K140" s="83" t="s">
        <v>180</v>
      </c>
      <c r="L140" s="83" t="s">
        <v>319</v>
      </c>
      <c r="M140" s="83" t="s">
        <v>197</v>
      </c>
      <c r="N140" s="91" t="s">
        <v>88</v>
      </c>
      <c r="O140" s="83" t="s">
        <v>496</v>
      </c>
      <c r="P140" s="87" t="s">
        <v>495</v>
      </c>
      <c r="Q140" s="83"/>
      <c r="R140" s="83"/>
      <c r="S140" s="80"/>
    </row>
    <row r="141" spans="1:19" ht="15">
      <c r="A141" s="83" t="s">
        <v>494</v>
      </c>
      <c r="B141" s="83" t="s">
        <v>493</v>
      </c>
      <c r="C141" s="88">
        <v>43964</v>
      </c>
      <c r="D141" s="88">
        <v>44348</v>
      </c>
      <c r="E141" s="88">
        <v>46156</v>
      </c>
      <c r="F141" s="83" t="s">
        <v>142</v>
      </c>
      <c r="G141" s="83">
        <v>6400</v>
      </c>
      <c r="H141" s="83" t="s">
        <v>201</v>
      </c>
      <c r="I141" s="83"/>
      <c r="J141" s="83" t="s">
        <v>199</v>
      </c>
      <c r="K141" s="83" t="s">
        <v>180</v>
      </c>
      <c r="L141" s="83" t="s">
        <v>137</v>
      </c>
      <c r="M141" s="83" t="s">
        <v>197</v>
      </c>
      <c r="N141" s="91" t="s">
        <v>88</v>
      </c>
      <c r="O141" s="83" t="s">
        <v>492</v>
      </c>
      <c r="P141" s="87" t="s">
        <v>491</v>
      </c>
      <c r="Q141" s="83"/>
      <c r="R141" s="83"/>
      <c r="S141" s="80"/>
    </row>
    <row r="142" spans="1:19" ht="15">
      <c r="A142" s="83" t="s">
        <v>490</v>
      </c>
      <c r="B142" s="83" t="s">
        <v>489</v>
      </c>
      <c r="C142" s="88">
        <v>43965</v>
      </c>
      <c r="D142" s="88">
        <v>44054</v>
      </c>
      <c r="E142" s="88">
        <v>44330</v>
      </c>
      <c r="F142" s="83" t="s">
        <v>209</v>
      </c>
      <c r="G142" s="83">
        <v>150</v>
      </c>
      <c r="H142" s="83" t="s">
        <v>201</v>
      </c>
      <c r="I142" s="83" t="s">
        <v>488</v>
      </c>
      <c r="J142" s="83" t="s">
        <v>199</v>
      </c>
      <c r="K142" s="83" t="s">
        <v>180</v>
      </c>
      <c r="L142" s="83" t="s">
        <v>198</v>
      </c>
      <c r="M142" s="83" t="s">
        <v>197</v>
      </c>
      <c r="N142" s="91" t="s">
        <v>88</v>
      </c>
      <c r="O142" s="83" t="s">
        <v>487</v>
      </c>
      <c r="P142" s="87" t="s">
        <v>486</v>
      </c>
      <c r="Q142" s="83"/>
      <c r="R142" s="83"/>
      <c r="S142" s="80"/>
    </row>
    <row r="143" spans="1:19" ht="15">
      <c r="A143" s="83" t="s">
        <v>485</v>
      </c>
      <c r="B143" s="83" t="s">
        <v>484</v>
      </c>
      <c r="C143" s="88">
        <v>43966</v>
      </c>
      <c r="D143" s="89">
        <v>44459</v>
      </c>
      <c r="E143" s="89">
        <v>44433</v>
      </c>
      <c r="F143" s="83" t="s">
        <v>184</v>
      </c>
      <c r="G143" s="83">
        <v>0</v>
      </c>
      <c r="H143" s="83" t="s">
        <v>337</v>
      </c>
      <c r="I143" s="83"/>
      <c r="J143" s="83" t="s">
        <v>199</v>
      </c>
      <c r="K143" s="83" t="s">
        <v>180</v>
      </c>
      <c r="L143" s="83" t="s">
        <v>261</v>
      </c>
      <c r="M143" s="83" t="s">
        <v>197</v>
      </c>
      <c r="N143" s="91" t="s">
        <v>88</v>
      </c>
      <c r="O143" s="83" t="s">
        <v>483</v>
      </c>
      <c r="P143" s="87" t="s">
        <v>482</v>
      </c>
      <c r="Q143" s="83"/>
      <c r="R143" s="83"/>
      <c r="S143" s="80"/>
    </row>
    <row r="144" spans="1:19" ht="15">
      <c r="A144" s="83" t="s">
        <v>481</v>
      </c>
      <c r="B144" s="83" t="s">
        <v>480</v>
      </c>
      <c r="C144" s="88">
        <v>43966</v>
      </c>
      <c r="D144" s="89">
        <v>44367</v>
      </c>
      <c r="E144" s="89">
        <v>44489</v>
      </c>
      <c r="F144" s="83" t="s">
        <v>142</v>
      </c>
      <c r="G144" s="83">
        <v>116</v>
      </c>
      <c r="H144" s="83" t="s">
        <v>201</v>
      </c>
      <c r="I144" s="83"/>
      <c r="J144" s="83" t="s">
        <v>199</v>
      </c>
      <c r="K144" s="83" t="s">
        <v>180</v>
      </c>
      <c r="L144" s="83" t="s">
        <v>198</v>
      </c>
      <c r="M144" s="83" t="s">
        <v>197</v>
      </c>
      <c r="N144" s="91" t="s">
        <v>88</v>
      </c>
      <c r="O144" s="83" t="s">
        <v>479</v>
      </c>
      <c r="P144" s="87" t="s">
        <v>478</v>
      </c>
      <c r="Q144" s="83"/>
      <c r="R144" s="83"/>
      <c r="S144" s="80"/>
    </row>
    <row r="145" spans="1:19" ht="15">
      <c r="A145" s="83" t="s">
        <v>477</v>
      </c>
      <c r="B145" s="83" t="s">
        <v>476</v>
      </c>
      <c r="C145" s="88">
        <v>43966</v>
      </c>
      <c r="D145" s="88">
        <v>43905</v>
      </c>
      <c r="E145" s="88">
        <v>43952</v>
      </c>
      <c r="F145" s="83" t="s">
        <v>191</v>
      </c>
      <c r="G145" s="83">
        <v>60</v>
      </c>
      <c r="H145" s="83" t="s">
        <v>201</v>
      </c>
      <c r="I145" s="83" t="s">
        <v>475</v>
      </c>
      <c r="J145" s="83" t="s">
        <v>199</v>
      </c>
      <c r="K145" s="83" t="s">
        <v>474</v>
      </c>
      <c r="L145" s="83"/>
      <c r="M145" s="83" t="s">
        <v>197</v>
      </c>
      <c r="N145" s="91" t="s">
        <v>88</v>
      </c>
      <c r="O145" s="83" t="s">
        <v>473</v>
      </c>
      <c r="P145" s="87" t="s">
        <v>472</v>
      </c>
      <c r="Q145" s="83"/>
      <c r="R145" s="83"/>
      <c r="S145" s="80"/>
    </row>
    <row r="146" spans="1:19" ht="15">
      <c r="A146" s="83" t="s">
        <v>471</v>
      </c>
      <c r="B146" s="83" t="s">
        <v>470</v>
      </c>
      <c r="C146" s="88">
        <v>43969</v>
      </c>
      <c r="D146" s="88">
        <v>44076</v>
      </c>
      <c r="E146" s="88">
        <v>44076</v>
      </c>
      <c r="F146" s="83" t="s">
        <v>184</v>
      </c>
      <c r="G146" s="83">
        <v>0</v>
      </c>
      <c r="H146" s="83" t="s">
        <v>337</v>
      </c>
      <c r="I146" s="83" t="s">
        <v>469</v>
      </c>
      <c r="J146" s="83" t="s">
        <v>199</v>
      </c>
      <c r="K146" s="83" t="s">
        <v>254</v>
      </c>
      <c r="L146" s="83" t="s">
        <v>198</v>
      </c>
      <c r="M146" s="83" t="s">
        <v>197</v>
      </c>
      <c r="N146" s="91" t="s">
        <v>88</v>
      </c>
      <c r="O146" s="83" t="s">
        <v>468</v>
      </c>
      <c r="P146" s="87" t="s">
        <v>467</v>
      </c>
      <c r="Q146" s="83"/>
      <c r="R146" s="83"/>
      <c r="S146" s="80"/>
    </row>
    <row r="147" spans="1:19" ht="15">
      <c r="A147" s="83" t="s">
        <v>466</v>
      </c>
      <c r="B147" s="83" t="s">
        <v>465</v>
      </c>
      <c r="C147" s="88">
        <v>43970</v>
      </c>
      <c r="D147" s="88">
        <v>43911</v>
      </c>
      <c r="E147" s="89">
        <v>44428</v>
      </c>
      <c r="F147" s="83" t="s">
        <v>209</v>
      </c>
      <c r="G147" s="83">
        <v>200</v>
      </c>
      <c r="H147" s="83" t="s">
        <v>201</v>
      </c>
      <c r="I147" s="83" t="s">
        <v>464</v>
      </c>
      <c r="J147" s="83" t="s">
        <v>199</v>
      </c>
      <c r="K147" s="83" t="s">
        <v>180</v>
      </c>
      <c r="L147" s="83" t="s">
        <v>198</v>
      </c>
      <c r="M147" s="83" t="s">
        <v>197</v>
      </c>
      <c r="N147" s="91" t="s">
        <v>88</v>
      </c>
      <c r="O147" s="83" t="s">
        <v>463</v>
      </c>
      <c r="P147" s="87" t="s">
        <v>462</v>
      </c>
      <c r="Q147" s="83"/>
      <c r="R147" s="83"/>
      <c r="S147" s="80"/>
    </row>
    <row r="148" spans="1:19" ht="15">
      <c r="A148" s="83" t="s">
        <v>461</v>
      </c>
      <c r="B148" s="83" t="s">
        <v>460</v>
      </c>
      <c r="C148" s="88">
        <v>43970</v>
      </c>
      <c r="D148" s="88">
        <v>43972</v>
      </c>
      <c r="E148" s="89">
        <v>44521</v>
      </c>
      <c r="F148" s="83" t="s">
        <v>209</v>
      </c>
      <c r="G148" s="83">
        <v>520</v>
      </c>
      <c r="H148" s="83" t="s">
        <v>201</v>
      </c>
      <c r="I148" s="83" t="s">
        <v>459</v>
      </c>
      <c r="J148" s="83" t="s">
        <v>199</v>
      </c>
      <c r="K148" s="83" t="s">
        <v>180</v>
      </c>
      <c r="L148" s="83" t="s">
        <v>319</v>
      </c>
      <c r="M148" s="83" t="s">
        <v>197</v>
      </c>
      <c r="N148" s="91" t="s">
        <v>88</v>
      </c>
      <c r="O148" s="83" t="s">
        <v>458</v>
      </c>
      <c r="P148" s="87" t="s">
        <v>457</v>
      </c>
      <c r="Q148" s="83"/>
      <c r="R148" s="83"/>
      <c r="S148" s="80"/>
    </row>
    <row r="149" spans="1:19" ht="15">
      <c r="A149" s="83" t="s">
        <v>456</v>
      </c>
      <c r="B149" s="83" t="s">
        <v>455</v>
      </c>
      <c r="C149" s="88">
        <v>43971</v>
      </c>
      <c r="D149" s="88">
        <v>44083</v>
      </c>
      <c r="E149" s="88">
        <v>44561</v>
      </c>
      <c r="F149" s="83" t="s">
        <v>209</v>
      </c>
      <c r="G149" s="83">
        <v>200</v>
      </c>
      <c r="H149" s="83" t="s">
        <v>201</v>
      </c>
      <c r="I149" s="83" t="s">
        <v>454</v>
      </c>
      <c r="J149" s="83" t="s">
        <v>199</v>
      </c>
      <c r="K149" s="83" t="s">
        <v>271</v>
      </c>
      <c r="L149" s="83" t="s">
        <v>198</v>
      </c>
      <c r="M149" s="83" t="s">
        <v>197</v>
      </c>
      <c r="N149" s="91" t="s">
        <v>88</v>
      </c>
      <c r="O149" s="83" t="s">
        <v>453</v>
      </c>
      <c r="P149" s="87" t="s">
        <v>452</v>
      </c>
      <c r="Q149" s="83"/>
      <c r="R149" s="83"/>
      <c r="S149" s="80"/>
    </row>
    <row r="150" spans="1:19" ht="15">
      <c r="A150" s="83" t="s">
        <v>451</v>
      </c>
      <c r="B150" s="83" t="s">
        <v>450</v>
      </c>
      <c r="C150" s="88">
        <v>43972</v>
      </c>
      <c r="D150" s="88">
        <v>43970</v>
      </c>
      <c r="E150" s="88">
        <v>44316</v>
      </c>
      <c r="F150" s="83" t="s">
        <v>142</v>
      </c>
      <c r="G150" s="83">
        <v>336</v>
      </c>
      <c r="H150" s="83" t="s">
        <v>201</v>
      </c>
      <c r="I150" s="83"/>
      <c r="J150" s="83" t="s">
        <v>199</v>
      </c>
      <c r="K150" s="83" t="s">
        <v>254</v>
      </c>
      <c r="L150" s="83" t="s">
        <v>137</v>
      </c>
      <c r="M150" s="83" t="s">
        <v>197</v>
      </c>
      <c r="N150" s="91" t="s">
        <v>88</v>
      </c>
      <c r="O150" s="90">
        <v>9881</v>
      </c>
      <c r="P150" s="87" t="s">
        <v>449</v>
      </c>
      <c r="Q150" s="83"/>
      <c r="R150" s="83"/>
      <c r="S150" s="80"/>
    </row>
    <row r="151" spans="1:19" ht="15">
      <c r="A151" s="83" t="s">
        <v>448</v>
      </c>
      <c r="B151" s="83" t="s">
        <v>447</v>
      </c>
      <c r="C151" s="88">
        <v>43973</v>
      </c>
      <c r="D151" s="89">
        <v>44459</v>
      </c>
      <c r="E151" s="88">
        <v>44287</v>
      </c>
      <c r="F151" s="83" t="s">
        <v>142</v>
      </c>
      <c r="G151" s="83">
        <v>1930</v>
      </c>
      <c r="H151" s="83" t="s">
        <v>201</v>
      </c>
      <c r="I151" s="83"/>
      <c r="J151" s="83" t="s">
        <v>199</v>
      </c>
      <c r="K151" s="83" t="s">
        <v>271</v>
      </c>
      <c r="L151" s="83" t="s">
        <v>261</v>
      </c>
      <c r="M151" s="83" t="s">
        <v>197</v>
      </c>
      <c r="N151" s="91" t="s">
        <v>88</v>
      </c>
      <c r="O151" s="83" t="s">
        <v>446</v>
      </c>
      <c r="P151" s="87" t="s">
        <v>445</v>
      </c>
      <c r="Q151" s="83"/>
      <c r="R151" s="83"/>
      <c r="S151" s="80"/>
    </row>
    <row r="152" spans="1:19" ht="15">
      <c r="A152" s="83" t="s">
        <v>444</v>
      </c>
      <c r="B152" s="83" t="s">
        <v>443</v>
      </c>
      <c r="C152" s="88">
        <v>43978</v>
      </c>
      <c r="D152" s="88">
        <v>43985</v>
      </c>
      <c r="E152" s="88">
        <v>44228</v>
      </c>
      <c r="F152" s="83" t="s">
        <v>209</v>
      </c>
      <c r="G152" s="83">
        <v>1968</v>
      </c>
      <c r="H152" s="83" t="s">
        <v>337</v>
      </c>
      <c r="I152" s="83" t="s">
        <v>442</v>
      </c>
      <c r="J152" s="83" t="s">
        <v>199</v>
      </c>
      <c r="K152" s="83" t="s">
        <v>254</v>
      </c>
      <c r="L152" s="83" t="s">
        <v>137</v>
      </c>
      <c r="M152" s="83" t="s">
        <v>234</v>
      </c>
      <c r="N152" s="83" t="s">
        <v>441</v>
      </c>
      <c r="O152" s="83" t="s">
        <v>440</v>
      </c>
      <c r="P152" s="87" t="s">
        <v>439</v>
      </c>
      <c r="Q152" s="83"/>
      <c r="R152" s="83"/>
      <c r="S152" s="80"/>
    </row>
    <row r="153" spans="1:19" ht="15">
      <c r="A153" s="83" t="s">
        <v>438</v>
      </c>
      <c r="B153" s="83" t="s">
        <v>437</v>
      </c>
      <c r="C153" s="88">
        <v>43979</v>
      </c>
      <c r="D153" s="89">
        <v>44397</v>
      </c>
      <c r="E153" s="89">
        <v>44276</v>
      </c>
      <c r="F153" s="83" t="s">
        <v>142</v>
      </c>
      <c r="G153" s="83">
        <v>200</v>
      </c>
      <c r="H153" s="83" t="s">
        <v>201</v>
      </c>
      <c r="I153" s="83" t="s">
        <v>436</v>
      </c>
      <c r="J153" s="83" t="s">
        <v>199</v>
      </c>
      <c r="K153" s="83" t="s">
        <v>271</v>
      </c>
      <c r="L153" s="83" t="s">
        <v>137</v>
      </c>
      <c r="M153" s="83" t="s">
        <v>197</v>
      </c>
      <c r="N153" s="83" t="s">
        <v>88</v>
      </c>
      <c r="O153" s="83" t="s">
        <v>435</v>
      </c>
      <c r="P153" s="87" t="s">
        <v>434</v>
      </c>
      <c r="Q153" s="83"/>
      <c r="R153" s="83"/>
      <c r="S153" s="80"/>
    </row>
    <row r="154" spans="1:19" ht="15">
      <c r="A154" s="83" t="s">
        <v>433</v>
      </c>
      <c r="B154" s="83" t="s">
        <v>432</v>
      </c>
      <c r="C154" s="88">
        <v>43980</v>
      </c>
      <c r="D154" s="88">
        <v>43891</v>
      </c>
      <c r="E154" s="88">
        <v>44043</v>
      </c>
      <c r="F154" s="83" t="s">
        <v>191</v>
      </c>
      <c r="G154" s="83">
        <v>325</v>
      </c>
      <c r="H154" s="83" t="s">
        <v>201</v>
      </c>
      <c r="I154" s="83" t="s">
        <v>431</v>
      </c>
      <c r="J154" s="83" t="s">
        <v>199</v>
      </c>
      <c r="K154" s="83" t="s">
        <v>430</v>
      </c>
      <c r="L154" s="83" t="s">
        <v>137</v>
      </c>
      <c r="M154" s="83" t="s">
        <v>197</v>
      </c>
      <c r="N154" s="83" t="s">
        <v>88</v>
      </c>
      <c r="O154" s="83" t="s">
        <v>429</v>
      </c>
      <c r="P154" s="87" t="s">
        <v>428</v>
      </c>
      <c r="Q154" s="83"/>
      <c r="R154" s="83"/>
      <c r="S154" s="80"/>
    </row>
    <row r="155" spans="1:19" ht="15">
      <c r="A155" s="83" t="s">
        <v>427</v>
      </c>
      <c r="B155" s="83" t="s">
        <v>426</v>
      </c>
      <c r="C155" s="88">
        <v>43983</v>
      </c>
      <c r="D155" s="88">
        <v>43964</v>
      </c>
      <c r="E155" s="88">
        <v>44409</v>
      </c>
      <c r="F155" s="83" t="s">
        <v>209</v>
      </c>
      <c r="G155" s="83">
        <v>714</v>
      </c>
      <c r="H155" s="83" t="s">
        <v>201</v>
      </c>
      <c r="I155" s="83" t="s">
        <v>425</v>
      </c>
      <c r="J155" s="83" t="s">
        <v>199</v>
      </c>
      <c r="K155" s="83" t="s">
        <v>254</v>
      </c>
      <c r="L155" s="83" t="s">
        <v>137</v>
      </c>
      <c r="M155" s="83" t="s">
        <v>197</v>
      </c>
      <c r="N155" s="83" t="s">
        <v>88</v>
      </c>
      <c r="O155" s="83" t="s">
        <v>424</v>
      </c>
      <c r="P155" s="87" t="s">
        <v>423</v>
      </c>
      <c r="Q155" s="83"/>
      <c r="R155" s="83"/>
      <c r="S155" s="80"/>
    </row>
    <row r="156" spans="1:19" ht="18" customHeight="1">
      <c r="A156" s="83" t="s">
        <v>422</v>
      </c>
      <c r="B156" s="83" t="s">
        <v>421</v>
      </c>
      <c r="C156" s="88">
        <v>43984</v>
      </c>
      <c r="D156" s="88">
        <v>43959</v>
      </c>
      <c r="E156" s="88">
        <v>44348</v>
      </c>
      <c r="F156" s="83" t="s">
        <v>202</v>
      </c>
      <c r="G156" s="83">
        <v>1008</v>
      </c>
      <c r="H156" s="83" t="s">
        <v>201</v>
      </c>
      <c r="I156" s="83" t="s">
        <v>420</v>
      </c>
      <c r="J156" s="83" t="s">
        <v>199</v>
      </c>
      <c r="K156" s="83" t="s">
        <v>180</v>
      </c>
      <c r="L156" s="83" t="s">
        <v>137</v>
      </c>
      <c r="M156" s="83" t="s">
        <v>197</v>
      </c>
      <c r="N156" s="83" t="s">
        <v>88</v>
      </c>
      <c r="O156" s="83" t="s">
        <v>419</v>
      </c>
      <c r="P156" s="87" t="s">
        <v>418</v>
      </c>
      <c r="Q156" s="83"/>
      <c r="R156" s="83"/>
      <c r="S156" s="80"/>
    </row>
    <row r="157" spans="1:19" ht="15">
      <c r="A157" s="83" t="s">
        <v>417</v>
      </c>
      <c r="B157" s="83" t="s">
        <v>416</v>
      </c>
      <c r="C157" s="88">
        <v>43986</v>
      </c>
      <c r="D157" s="89">
        <v>44367</v>
      </c>
      <c r="E157" s="89">
        <v>44489</v>
      </c>
      <c r="F157" s="83" t="s">
        <v>142</v>
      </c>
      <c r="G157" s="83">
        <v>320</v>
      </c>
      <c r="H157" s="83" t="s">
        <v>201</v>
      </c>
      <c r="I157" s="83" t="s">
        <v>415</v>
      </c>
      <c r="J157" s="83" t="s">
        <v>199</v>
      </c>
      <c r="K157" s="83" t="s">
        <v>180</v>
      </c>
      <c r="L157" s="83" t="s">
        <v>137</v>
      </c>
      <c r="M157" s="83" t="s">
        <v>197</v>
      </c>
      <c r="N157" s="83" t="s">
        <v>88</v>
      </c>
      <c r="O157" s="83" t="s">
        <v>414</v>
      </c>
      <c r="P157" s="87" t="s">
        <v>413</v>
      </c>
      <c r="Q157" s="83"/>
      <c r="R157" s="83"/>
      <c r="S157" s="80"/>
    </row>
    <row r="158" spans="1:19" ht="15">
      <c r="A158" s="83" t="s">
        <v>412</v>
      </c>
      <c r="B158" s="83" t="s">
        <v>411</v>
      </c>
      <c r="C158" s="88">
        <v>43991</v>
      </c>
      <c r="D158" s="88">
        <v>43937</v>
      </c>
      <c r="E158" s="88">
        <v>44077</v>
      </c>
      <c r="F158" s="83" t="s">
        <v>191</v>
      </c>
      <c r="G158" s="83">
        <v>142</v>
      </c>
      <c r="H158" s="83" t="s">
        <v>410</v>
      </c>
      <c r="I158" s="83" t="s">
        <v>409</v>
      </c>
      <c r="J158" s="83" t="s">
        <v>199</v>
      </c>
      <c r="K158" s="83" t="s">
        <v>180</v>
      </c>
      <c r="L158" s="83" t="s">
        <v>137</v>
      </c>
      <c r="M158" s="83" t="s">
        <v>234</v>
      </c>
      <c r="N158" s="83" t="s">
        <v>408</v>
      </c>
      <c r="O158" s="83" t="s">
        <v>407</v>
      </c>
      <c r="P158" s="87" t="s">
        <v>406</v>
      </c>
      <c r="Q158" s="83"/>
      <c r="R158" s="83"/>
      <c r="S158" s="80"/>
    </row>
    <row r="159" spans="1:19" ht="15">
      <c r="A159" s="83" t="s">
        <v>405</v>
      </c>
      <c r="B159" s="83" t="s">
        <v>404</v>
      </c>
      <c r="C159" s="88">
        <v>43991</v>
      </c>
      <c r="D159" s="88">
        <v>43915</v>
      </c>
      <c r="E159" s="88">
        <v>44060</v>
      </c>
      <c r="F159" s="83" t="s">
        <v>256</v>
      </c>
      <c r="G159" s="83">
        <v>70</v>
      </c>
      <c r="H159" s="83" t="s">
        <v>201</v>
      </c>
      <c r="I159" s="83" t="s">
        <v>403</v>
      </c>
      <c r="J159" s="83" t="s">
        <v>199</v>
      </c>
      <c r="K159" s="83" t="s">
        <v>254</v>
      </c>
      <c r="L159" s="83" t="s">
        <v>137</v>
      </c>
      <c r="M159" s="83" t="s">
        <v>197</v>
      </c>
      <c r="N159" s="83" t="s">
        <v>88</v>
      </c>
      <c r="O159" s="83" t="s">
        <v>402</v>
      </c>
      <c r="P159" s="87" t="s">
        <v>401</v>
      </c>
      <c r="Q159" s="83"/>
      <c r="R159" s="83"/>
      <c r="S159" s="80"/>
    </row>
    <row r="160" spans="1:19" ht="15">
      <c r="A160" s="83" t="s">
        <v>400</v>
      </c>
      <c r="B160" s="83" t="s">
        <v>399</v>
      </c>
      <c r="C160" s="88">
        <v>43993</v>
      </c>
      <c r="D160" s="88">
        <v>43900</v>
      </c>
      <c r="E160" s="88">
        <v>44243</v>
      </c>
      <c r="F160" s="83" t="s">
        <v>184</v>
      </c>
      <c r="G160" s="83">
        <v>0</v>
      </c>
      <c r="H160" s="83" t="s">
        <v>364</v>
      </c>
      <c r="I160" s="83" t="s">
        <v>398</v>
      </c>
      <c r="J160" s="83" t="s">
        <v>199</v>
      </c>
      <c r="K160" s="83" t="s">
        <v>271</v>
      </c>
      <c r="L160" s="83" t="s">
        <v>198</v>
      </c>
      <c r="M160" s="83" t="s">
        <v>197</v>
      </c>
      <c r="N160" s="83" t="s">
        <v>88</v>
      </c>
      <c r="O160" s="83" t="s">
        <v>397</v>
      </c>
      <c r="P160" s="87" t="s">
        <v>396</v>
      </c>
      <c r="Q160" s="83"/>
      <c r="R160" s="83"/>
      <c r="S160" s="80"/>
    </row>
    <row r="161" spans="1:19" ht="15.75" customHeight="1">
      <c r="A161" s="83" t="s">
        <v>395</v>
      </c>
      <c r="B161" s="83" t="s">
        <v>394</v>
      </c>
      <c r="C161" s="88">
        <v>43994</v>
      </c>
      <c r="D161" s="88">
        <v>43958</v>
      </c>
      <c r="E161" s="88">
        <v>44172</v>
      </c>
      <c r="F161" s="83" t="s">
        <v>202</v>
      </c>
      <c r="G161" s="83">
        <v>700</v>
      </c>
      <c r="H161" s="83" t="s">
        <v>201</v>
      </c>
      <c r="I161" s="83" t="s">
        <v>393</v>
      </c>
      <c r="J161" s="83" t="s">
        <v>199</v>
      </c>
      <c r="K161" s="83" t="s">
        <v>214</v>
      </c>
      <c r="L161" s="83" t="s">
        <v>227</v>
      </c>
      <c r="M161" s="83" t="s">
        <v>197</v>
      </c>
      <c r="N161" s="83" t="s">
        <v>88</v>
      </c>
      <c r="O161" s="90">
        <v>1604885</v>
      </c>
      <c r="P161" s="87" t="s">
        <v>392</v>
      </c>
      <c r="Q161" s="83"/>
      <c r="R161" s="83"/>
      <c r="S161" s="80"/>
    </row>
    <row r="162" spans="1:19" ht="15">
      <c r="A162" s="83" t="s">
        <v>391</v>
      </c>
      <c r="B162" s="83" t="s">
        <v>390</v>
      </c>
      <c r="C162" s="88">
        <v>43999</v>
      </c>
      <c r="D162" s="88">
        <v>43935</v>
      </c>
      <c r="E162" s="88">
        <v>44027</v>
      </c>
      <c r="F162" s="83" t="s">
        <v>256</v>
      </c>
      <c r="G162" s="83">
        <v>1</v>
      </c>
      <c r="H162" s="83" t="s">
        <v>201</v>
      </c>
      <c r="I162" s="83" t="s">
        <v>347</v>
      </c>
      <c r="J162" s="83" t="s">
        <v>199</v>
      </c>
      <c r="K162" s="83" t="s">
        <v>389</v>
      </c>
      <c r="L162" s="83" t="s">
        <v>220</v>
      </c>
      <c r="M162" s="83" t="s">
        <v>313</v>
      </c>
      <c r="N162" s="83" t="s">
        <v>88</v>
      </c>
      <c r="O162" s="83" t="s">
        <v>388</v>
      </c>
      <c r="P162" s="87" t="s">
        <v>387</v>
      </c>
      <c r="Q162" s="83"/>
      <c r="R162" s="83"/>
      <c r="S162" s="80"/>
    </row>
    <row r="163" spans="1:19" ht="15">
      <c r="A163" s="83" t="s">
        <v>386</v>
      </c>
      <c r="B163" s="83" t="s">
        <v>385</v>
      </c>
      <c r="C163" s="88">
        <v>44000</v>
      </c>
      <c r="D163" s="88">
        <v>44074</v>
      </c>
      <c r="E163" s="88">
        <v>44561</v>
      </c>
      <c r="F163" s="83" t="s">
        <v>142</v>
      </c>
      <c r="G163" s="83">
        <v>500</v>
      </c>
      <c r="H163" s="83" t="s">
        <v>201</v>
      </c>
      <c r="I163" s="83"/>
      <c r="J163" s="83" t="s">
        <v>199</v>
      </c>
      <c r="K163" s="83" t="s">
        <v>384</v>
      </c>
      <c r="L163" s="83" t="s">
        <v>261</v>
      </c>
      <c r="M163" s="83" t="s">
        <v>197</v>
      </c>
      <c r="N163" s="83" t="s">
        <v>88</v>
      </c>
      <c r="O163" s="83" t="s">
        <v>383</v>
      </c>
      <c r="P163" s="87" t="s">
        <v>382</v>
      </c>
      <c r="Q163" s="83"/>
      <c r="R163" s="83"/>
      <c r="S163" s="80"/>
    </row>
    <row r="164" spans="1:19" ht="15">
      <c r="A164" s="83" t="s">
        <v>381</v>
      </c>
      <c r="B164" s="83" t="s">
        <v>380</v>
      </c>
      <c r="C164" s="88">
        <v>44001</v>
      </c>
      <c r="D164" s="89">
        <v>44397</v>
      </c>
      <c r="E164" s="89">
        <v>44369</v>
      </c>
      <c r="F164" s="83" t="s">
        <v>142</v>
      </c>
      <c r="G164" s="83">
        <v>582</v>
      </c>
      <c r="H164" s="83" t="s">
        <v>201</v>
      </c>
      <c r="I164" s="83" t="s">
        <v>379</v>
      </c>
      <c r="J164" s="83" t="s">
        <v>199</v>
      </c>
      <c r="K164" s="83" t="s">
        <v>180</v>
      </c>
      <c r="L164" s="83" t="s">
        <v>319</v>
      </c>
      <c r="M164" s="83" t="s">
        <v>197</v>
      </c>
      <c r="N164" s="83" t="s">
        <v>88</v>
      </c>
      <c r="O164" s="83" t="s">
        <v>378</v>
      </c>
      <c r="P164" s="87" t="s">
        <v>377</v>
      </c>
      <c r="Q164" s="83"/>
      <c r="R164" s="83"/>
      <c r="S164" s="80"/>
    </row>
    <row r="165" spans="1:19" ht="15">
      <c r="A165" s="83" t="s">
        <v>376</v>
      </c>
      <c r="B165" s="83" t="s">
        <v>375</v>
      </c>
      <c r="C165" s="88">
        <v>44004</v>
      </c>
      <c r="D165" s="88">
        <v>43924</v>
      </c>
      <c r="E165" s="88">
        <v>43983</v>
      </c>
      <c r="F165" s="83" t="s">
        <v>191</v>
      </c>
      <c r="G165" s="83">
        <v>49</v>
      </c>
      <c r="H165" s="83" t="s">
        <v>201</v>
      </c>
      <c r="I165" s="83" t="s">
        <v>374</v>
      </c>
      <c r="J165" s="83" t="s">
        <v>199</v>
      </c>
      <c r="K165" s="83" t="s">
        <v>180</v>
      </c>
      <c r="L165" s="83" t="s">
        <v>319</v>
      </c>
      <c r="M165" s="83" t="s">
        <v>234</v>
      </c>
      <c r="N165" s="83" t="s">
        <v>373</v>
      </c>
      <c r="O165" s="83" t="s">
        <v>372</v>
      </c>
      <c r="P165" s="87" t="s">
        <v>371</v>
      </c>
      <c r="Q165" s="83"/>
      <c r="R165" s="83"/>
      <c r="S165" s="80"/>
    </row>
    <row r="166" spans="1:19" ht="15">
      <c r="A166" s="83" t="s">
        <v>370</v>
      </c>
      <c r="B166" s="83" t="s">
        <v>369</v>
      </c>
      <c r="C166" s="88">
        <v>44005</v>
      </c>
      <c r="D166" s="89">
        <v>44397</v>
      </c>
      <c r="E166" s="89">
        <v>44550</v>
      </c>
      <c r="F166" s="83" t="s">
        <v>142</v>
      </c>
      <c r="G166" s="83">
        <v>100</v>
      </c>
      <c r="H166" s="83" t="s">
        <v>201</v>
      </c>
      <c r="I166" s="83"/>
      <c r="J166" s="83" t="s">
        <v>199</v>
      </c>
      <c r="K166" s="83" t="s">
        <v>221</v>
      </c>
      <c r="L166" s="83" t="s">
        <v>261</v>
      </c>
      <c r="M166" s="83" t="s">
        <v>197</v>
      </c>
      <c r="N166" s="83" t="s">
        <v>88</v>
      </c>
      <c r="O166" s="83" t="s">
        <v>368</v>
      </c>
      <c r="P166" s="87" t="s">
        <v>367</v>
      </c>
      <c r="Q166" s="83"/>
      <c r="R166" s="83"/>
      <c r="S166" s="80"/>
    </row>
    <row r="167" spans="1:19" ht="15">
      <c r="A167" s="83" t="s">
        <v>366</v>
      </c>
      <c r="B167" s="83" t="s">
        <v>365</v>
      </c>
      <c r="C167" s="88">
        <v>44005</v>
      </c>
      <c r="D167" s="88">
        <v>44039</v>
      </c>
      <c r="E167" s="88">
        <v>44227</v>
      </c>
      <c r="F167" s="83" t="s">
        <v>142</v>
      </c>
      <c r="G167" s="83">
        <v>200</v>
      </c>
      <c r="H167" s="83" t="s">
        <v>364</v>
      </c>
      <c r="I167" s="83" t="s">
        <v>363</v>
      </c>
      <c r="J167" s="83" t="s">
        <v>199</v>
      </c>
      <c r="K167" s="83" t="s">
        <v>362</v>
      </c>
      <c r="L167" s="83" t="s">
        <v>266</v>
      </c>
      <c r="M167" s="83" t="s">
        <v>197</v>
      </c>
      <c r="N167" s="83" t="s">
        <v>88</v>
      </c>
      <c r="O167" s="83">
        <v>1</v>
      </c>
      <c r="P167" s="87" t="s">
        <v>361</v>
      </c>
      <c r="Q167" s="83"/>
      <c r="R167" s="83"/>
      <c r="S167" s="80"/>
    </row>
    <row r="168" spans="1:19" ht="15">
      <c r="A168" s="83" t="s">
        <v>360</v>
      </c>
      <c r="B168" s="83" t="s">
        <v>359</v>
      </c>
      <c r="C168" s="88">
        <v>44007</v>
      </c>
      <c r="D168" s="88">
        <v>44005</v>
      </c>
      <c r="E168" s="88">
        <v>47757</v>
      </c>
      <c r="F168" s="83" t="s">
        <v>209</v>
      </c>
      <c r="G168" s="83">
        <v>200</v>
      </c>
      <c r="H168" s="83" t="s">
        <v>242</v>
      </c>
      <c r="I168" s="83" t="s">
        <v>358</v>
      </c>
      <c r="J168" s="83" t="s">
        <v>199</v>
      </c>
      <c r="K168" s="83" t="s">
        <v>271</v>
      </c>
      <c r="L168" s="83" t="s">
        <v>137</v>
      </c>
      <c r="M168" s="83" t="s">
        <v>234</v>
      </c>
      <c r="N168" s="83" t="s">
        <v>357</v>
      </c>
      <c r="O168" s="83" t="s">
        <v>356</v>
      </c>
      <c r="P168" s="87" t="s">
        <v>355</v>
      </c>
      <c r="Q168" s="83"/>
      <c r="R168" s="83"/>
      <c r="S168" s="80"/>
    </row>
    <row r="169" spans="1:19" ht="15">
      <c r="A169" s="83" t="s">
        <v>354</v>
      </c>
      <c r="B169" s="83" t="s">
        <v>353</v>
      </c>
      <c r="C169" s="88">
        <v>44012</v>
      </c>
      <c r="D169" s="88">
        <v>43909</v>
      </c>
      <c r="E169" s="88">
        <v>44013</v>
      </c>
      <c r="F169" s="83" t="s">
        <v>191</v>
      </c>
      <c r="G169" s="83">
        <v>40</v>
      </c>
      <c r="H169" s="83" t="s">
        <v>201</v>
      </c>
      <c r="I169" s="83" t="s">
        <v>352</v>
      </c>
      <c r="J169" s="83" t="s">
        <v>199</v>
      </c>
      <c r="K169" s="83" t="s">
        <v>281</v>
      </c>
      <c r="L169" s="83"/>
      <c r="M169" s="83" t="s">
        <v>197</v>
      </c>
      <c r="N169" s="83" t="s">
        <v>88</v>
      </c>
      <c r="O169" s="83" t="s">
        <v>351</v>
      </c>
      <c r="P169" s="87" t="s">
        <v>350</v>
      </c>
      <c r="Q169" s="83"/>
      <c r="R169" s="83"/>
      <c r="S169" s="80"/>
    </row>
    <row r="170" spans="1:19" ht="15">
      <c r="A170" s="83" t="s">
        <v>349</v>
      </c>
      <c r="B170" s="83" t="s">
        <v>348</v>
      </c>
      <c r="C170" s="88">
        <v>44019</v>
      </c>
      <c r="D170" s="88">
        <v>43914</v>
      </c>
      <c r="E170" s="88">
        <v>45740</v>
      </c>
      <c r="F170" s="83" t="s">
        <v>202</v>
      </c>
      <c r="G170" s="83">
        <v>10000</v>
      </c>
      <c r="H170" s="83" t="s">
        <v>201</v>
      </c>
      <c r="I170" s="83" t="s">
        <v>347</v>
      </c>
      <c r="J170" s="83" t="s">
        <v>199</v>
      </c>
      <c r="K170" s="83" t="s">
        <v>240</v>
      </c>
      <c r="L170" s="83" t="s">
        <v>198</v>
      </c>
      <c r="M170" s="83" t="s">
        <v>197</v>
      </c>
      <c r="N170" s="83" t="s">
        <v>88</v>
      </c>
      <c r="O170" s="83" t="s">
        <v>346</v>
      </c>
      <c r="P170" s="87" t="s">
        <v>345</v>
      </c>
      <c r="Q170" s="83"/>
      <c r="R170" s="83"/>
      <c r="S170" s="80"/>
    </row>
    <row r="171" spans="1:19" ht="15">
      <c r="A171" s="83" t="s">
        <v>344</v>
      </c>
      <c r="B171" s="83" t="s">
        <v>343</v>
      </c>
      <c r="C171" s="88">
        <v>44019</v>
      </c>
      <c r="D171" s="89">
        <v>44397</v>
      </c>
      <c r="E171" s="89">
        <v>44551</v>
      </c>
      <c r="F171" s="83" t="s">
        <v>184</v>
      </c>
      <c r="G171" s="83">
        <v>0</v>
      </c>
      <c r="H171" s="83" t="s">
        <v>201</v>
      </c>
      <c r="I171" s="83" t="s">
        <v>342</v>
      </c>
      <c r="J171" s="83" t="s">
        <v>199</v>
      </c>
      <c r="K171" s="83" t="s">
        <v>271</v>
      </c>
      <c r="L171" s="83" t="s">
        <v>198</v>
      </c>
      <c r="M171" s="83" t="s">
        <v>197</v>
      </c>
      <c r="N171" s="83" t="s">
        <v>88</v>
      </c>
      <c r="O171" s="83" t="s">
        <v>341</v>
      </c>
      <c r="P171" s="87" t="s">
        <v>340</v>
      </c>
      <c r="Q171" s="83"/>
      <c r="R171" s="83"/>
      <c r="S171" s="80"/>
    </row>
    <row r="172" spans="1:19" ht="15">
      <c r="A172" s="83" t="s">
        <v>339</v>
      </c>
      <c r="B172" s="83" t="s">
        <v>338</v>
      </c>
      <c r="C172" s="88">
        <v>44020</v>
      </c>
      <c r="D172" s="88">
        <v>44007</v>
      </c>
      <c r="E172" s="88">
        <v>44060</v>
      </c>
      <c r="F172" s="83" t="s">
        <v>191</v>
      </c>
      <c r="G172" s="83">
        <v>12</v>
      </c>
      <c r="H172" s="83" t="s">
        <v>337</v>
      </c>
      <c r="I172" s="83" t="s">
        <v>336</v>
      </c>
      <c r="J172" s="83" t="s">
        <v>199</v>
      </c>
      <c r="K172" s="83" t="s">
        <v>254</v>
      </c>
      <c r="L172" s="83" t="s">
        <v>266</v>
      </c>
      <c r="M172" s="83" t="s">
        <v>197</v>
      </c>
      <c r="N172" s="83" t="s">
        <v>88</v>
      </c>
      <c r="O172" s="83" t="s">
        <v>335</v>
      </c>
      <c r="P172" s="87" t="s">
        <v>334</v>
      </c>
      <c r="Q172" s="83"/>
      <c r="R172" s="83"/>
      <c r="S172" s="80"/>
    </row>
    <row r="173" spans="1:19" ht="15">
      <c r="A173" s="83" t="s">
        <v>333</v>
      </c>
      <c r="B173" s="83" t="s">
        <v>332</v>
      </c>
      <c r="C173" s="88">
        <v>44022</v>
      </c>
      <c r="D173" s="88">
        <v>43963</v>
      </c>
      <c r="E173" s="88">
        <v>44285</v>
      </c>
      <c r="F173" s="83" t="s">
        <v>209</v>
      </c>
      <c r="G173" s="83">
        <v>1300</v>
      </c>
      <c r="H173" s="83" t="s">
        <v>201</v>
      </c>
      <c r="I173" s="83" t="s">
        <v>331</v>
      </c>
      <c r="J173" s="83" t="s">
        <v>199</v>
      </c>
      <c r="K173" s="83" t="s">
        <v>254</v>
      </c>
      <c r="L173" s="83" t="s">
        <v>227</v>
      </c>
      <c r="M173" s="83" t="s">
        <v>197</v>
      </c>
      <c r="N173" s="83" t="s">
        <v>88</v>
      </c>
      <c r="O173" s="83" t="s">
        <v>330</v>
      </c>
      <c r="P173" s="87" t="s">
        <v>329</v>
      </c>
      <c r="Q173" s="83"/>
      <c r="R173" s="83"/>
      <c r="S173" s="80"/>
    </row>
    <row r="174" spans="1:19" ht="15">
      <c r="A174" s="83" t="s">
        <v>328</v>
      </c>
      <c r="B174" s="83" t="s">
        <v>327</v>
      </c>
      <c r="C174" s="88">
        <v>44022</v>
      </c>
      <c r="D174" s="88">
        <v>44027</v>
      </c>
      <c r="E174" s="88">
        <v>44180</v>
      </c>
      <c r="F174" s="83" t="s">
        <v>209</v>
      </c>
      <c r="G174" s="83">
        <v>180</v>
      </c>
      <c r="H174" s="83" t="s">
        <v>201</v>
      </c>
      <c r="I174" s="83" t="s">
        <v>326</v>
      </c>
      <c r="J174" s="83" t="s">
        <v>199</v>
      </c>
      <c r="K174" s="83" t="s">
        <v>271</v>
      </c>
      <c r="L174" s="83" t="s">
        <v>319</v>
      </c>
      <c r="M174" s="83" t="s">
        <v>197</v>
      </c>
      <c r="N174" s="83" t="s">
        <v>88</v>
      </c>
      <c r="O174" s="83" t="s">
        <v>325</v>
      </c>
      <c r="P174" s="87" t="s">
        <v>324</v>
      </c>
      <c r="Q174" s="83"/>
      <c r="R174" s="83"/>
      <c r="S174" s="80"/>
    </row>
    <row r="175" spans="1:19" ht="15">
      <c r="A175" s="83" t="s">
        <v>323</v>
      </c>
      <c r="B175" s="83" t="s">
        <v>322</v>
      </c>
      <c r="C175" s="88">
        <v>44032</v>
      </c>
      <c r="D175" s="88">
        <v>44027</v>
      </c>
      <c r="E175" s="88">
        <v>44058</v>
      </c>
      <c r="F175" s="83" t="s">
        <v>202</v>
      </c>
      <c r="G175" s="83">
        <v>40</v>
      </c>
      <c r="H175" s="83" t="s">
        <v>201</v>
      </c>
      <c r="I175" s="83" t="s">
        <v>321</v>
      </c>
      <c r="J175" s="83" t="s">
        <v>199</v>
      </c>
      <c r="K175" s="83" t="s">
        <v>320</v>
      </c>
      <c r="L175" s="83" t="s">
        <v>319</v>
      </c>
      <c r="M175" s="83" t="s">
        <v>197</v>
      </c>
      <c r="N175" s="83" t="s">
        <v>88</v>
      </c>
      <c r="O175" s="83" t="s">
        <v>318</v>
      </c>
      <c r="P175" s="87" t="s">
        <v>317</v>
      </c>
      <c r="Q175" s="83"/>
      <c r="R175" s="83"/>
      <c r="S175" s="80"/>
    </row>
    <row r="176" spans="1:19" ht="15">
      <c r="A176" s="83" t="s">
        <v>316</v>
      </c>
      <c r="B176" s="83" t="s">
        <v>315</v>
      </c>
      <c r="C176" s="88">
        <v>44042</v>
      </c>
      <c r="D176" s="88">
        <v>43931</v>
      </c>
      <c r="E176" s="88">
        <v>43982</v>
      </c>
      <c r="F176" s="83" t="s">
        <v>191</v>
      </c>
      <c r="G176" s="83">
        <v>540</v>
      </c>
      <c r="H176" s="83" t="s">
        <v>201</v>
      </c>
      <c r="I176" s="83" t="s">
        <v>314</v>
      </c>
      <c r="J176" s="83" t="s">
        <v>199</v>
      </c>
      <c r="K176" s="83" t="s">
        <v>180</v>
      </c>
      <c r="L176" s="83" t="s">
        <v>137</v>
      </c>
      <c r="M176" s="83" t="s">
        <v>313</v>
      </c>
      <c r="N176" s="83" t="s">
        <v>88</v>
      </c>
      <c r="O176" s="83" t="s">
        <v>312</v>
      </c>
      <c r="P176" s="87" t="s">
        <v>311</v>
      </c>
      <c r="Q176" s="83"/>
      <c r="R176" s="83"/>
      <c r="S176" s="80"/>
    </row>
    <row r="177" spans="1:19" ht="15">
      <c r="A177" s="83" t="s">
        <v>310</v>
      </c>
      <c r="B177" s="83" t="s">
        <v>309</v>
      </c>
      <c r="C177" s="88">
        <v>44047</v>
      </c>
      <c r="D177" s="88">
        <v>44089</v>
      </c>
      <c r="E177" s="88">
        <v>44136</v>
      </c>
      <c r="F177" s="83" t="s">
        <v>191</v>
      </c>
      <c r="G177" s="83">
        <v>12</v>
      </c>
      <c r="H177" s="83" t="s">
        <v>201</v>
      </c>
      <c r="I177" s="83" t="s">
        <v>308</v>
      </c>
      <c r="J177" s="83" t="s">
        <v>199</v>
      </c>
      <c r="K177" s="83" t="s">
        <v>240</v>
      </c>
      <c r="L177" s="83" t="s">
        <v>266</v>
      </c>
      <c r="M177" s="83" t="s">
        <v>197</v>
      </c>
      <c r="N177" s="83" t="s">
        <v>88</v>
      </c>
      <c r="O177" s="83" t="s">
        <v>307</v>
      </c>
      <c r="P177" s="87" t="s">
        <v>306</v>
      </c>
      <c r="Q177" s="83"/>
      <c r="R177" s="83"/>
      <c r="S177" s="80"/>
    </row>
    <row r="178" spans="1:19" ht="15">
      <c r="A178" s="83" t="s">
        <v>305</v>
      </c>
      <c r="B178" s="83" t="s">
        <v>304</v>
      </c>
      <c r="C178" s="88">
        <v>44049</v>
      </c>
      <c r="D178" s="88">
        <v>43983</v>
      </c>
      <c r="E178" s="88">
        <v>44104</v>
      </c>
      <c r="F178" s="83" t="s">
        <v>298</v>
      </c>
      <c r="G178" s="83">
        <v>231</v>
      </c>
      <c r="H178" s="83" t="s">
        <v>201</v>
      </c>
      <c r="I178" s="83" t="s">
        <v>303</v>
      </c>
      <c r="J178" s="83" t="s">
        <v>199</v>
      </c>
      <c r="K178" s="83" t="s">
        <v>180</v>
      </c>
      <c r="L178" s="83" t="s">
        <v>198</v>
      </c>
      <c r="M178" s="83" t="s">
        <v>197</v>
      </c>
      <c r="N178" s="83" t="s">
        <v>88</v>
      </c>
      <c r="O178" s="83" t="s">
        <v>302</v>
      </c>
      <c r="P178" s="87" t="s">
        <v>301</v>
      </c>
      <c r="Q178" s="83"/>
      <c r="R178" s="83"/>
      <c r="S178" s="80"/>
    </row>
    <row r="179" spans="1:19" ht="15">
      <c r="A179" s="83" t="s">
        <v>300</v>
      </c>
      <c r="B179" s="83" t="s">
        <v>299</v>
      </c>
      <c r="C179" s="88">
        <v>44049</v>
      </c>
      <c r="D179" s="88">
        <v>43983</v>
      </c>
      <c r="E179" s="88">
        <v>44104</v>
      </c>
      <c r="F179" s="83" t="s">
        <v>298</v>
      </c>
      <c r="G179" s="83">
        <v>30</v>
      </c>
      <c r="H179" s="83" t="s">
        <v>201</v>
      </c>
      <c r="I179" s="83" t="s">
        <v>297</v>
      </c>
      <c r="J179" s="83" t="s">
        <v>199</v>
      </c>
      <c r="K179" s="83" t="s">
        <v>180</v>
      </c>
      <c r="L179" s="83" t="s">
        <v>198</v>
      </c>
      <c r="M179" s="83" t="s">
        <v>197</v>
      </c>
      <c r="N179" s="83" t="s">
        <v>88</v>
      </c>
      <c r="O179" s="83" t="s">
        <v>296</v>
      </c>
      <c r="P179" s="87" t="s">
        <v>295</v>
      </c>
      <c r="Q179" s="83"/>
      <c r="R179" s="83"/>
      <c r="S179" s="80"/>
    </row>
    <row r="180" spans="1:19" ht="15">
      <c r="A180" s="83" t="s">
        <v>294</v>
      </c>
      <c r="B180" s="83" t="s">
        <v>293</v>
      </c>
      <c r="C180" s="88">
        <v>44064</v>
      </c>
      <c r="D180" s="88">
        <v>43924</v>
      </c>
      <c r="E180" s="88">
        <v>43979</v>
      </c>
      <c r="F180" s="83" t="s">
        <v>256</v>
      </c>
      <c r="G180" s="83">
        <v>7</v>
      </c>
      <c r="H180" s="83" t="s">
        <v>201</v>
      </c>
      <c r="I180" s="83" t="s">
        <v>292</v>
      </c>
      <c r="J180" s="83" t="s">
        <v>199</v>
      </c>
      <c r="K180" s="83" t="s">
        <v>240</v>
      </c>
      <c r="L180" s="83" t="s">
        <v>137</v>
      </c>
      <c r="M180" s="83" t="s">
        <v>197</v>
      </c>
      <c r="N180" s="83" t="s">
        <v>88</v>
      </c>
      <c r="O180" s="83" t="s">
        <v>291</v>
      </c>
      <c r="P180" s="87" t="s">
        <v>290</v>
      </c>
      <c r="Q180" s="83"/>
      <c r="R180" s="83"/>
      <c r="S180" s="80"/>
    </row>
    <row r="181" spans="1:19" ht="15">
      <c r="A181" s="83" t="s">
        <v>289</v>
      </c>
      <c r="B181" s="83" t="s">
        <v>288</v>
      </c>
      <c r="C181" s="88">
        <v>44070</v>
      </c>
      <c r="D181" s="88">
        <v>43966</v>
      </c>
      <c r="E181" s="88">
        <v>44027</v>
      </c>
      <c r="F181" s="83" t="s">
        <v>184</v>
      </c>
      <c r="G181" s="83">
        <v>0</v>
      </c>
      <c r="H181" s="83" t="s">
        <v>201</v>
      </c>
      <c r="I181" s="83" t="s">
        <v>287</v>
      </c>
      <c r="J181" s="83" t="s">
        <v>199</v>
      </c>
      <c r="K181" s="83" t="s">
        <v>180</v>
      </c>
      <c r="L181" s="83" t="s">
        <v>137</v>
      </c>
      <c r="M181" s="83" t="s">
        <v>197</v>
      </c>
      <c r="N181" s="83" t="s">
        <v>88</v>
      </c>
      <c r="O181" s="83" t="s">
        <v>286</v>
      </c>
      <c r="P181" s="87" t="s">
        <v>285</v>
      </c>
      <c r="Q181" s="83"/>
      <c r="R181" s="83"/>
      <c r="S181" s="80"/>
    </row>
    <row r="182" spans="1:19" ht="15">
      <c r="A182" s="83" t="s">
        <v>284</v>
      </c>
      <c r="B182" s="83" t="s">
        <v>283</v>
      </c>
      <c r="C182" s="88">
        <v>44092</v>
      </c>
      <c r="D182" s="88">
        <v>43983</v>
      </c>
      <c r="E182" s="88">
        <v>44027</v>
      </c>
      <c r="F182" s="83" t="s">
        <v>191</v>
      </c>
      <c r="G182" s="83">
        <v>199</v>
      </c>
      <c r="H182" s="83" t="s">
        <v>201</v>
      </c>
      <c r="I182" s="83" t="s">
        <v>282</v>
      </c>
      <c r="J182" s="83" t="s">
        <v>199</v>
      </c>
      <c r="K182" s="83" t="s">
        <v>281</v>
      </c>
      <c r="L182" s="83"/>
      <c r="M182" s="83" t="s">
        <v>197</v>
      </c>
      <c r="N182" s="83" t="s">
        <v>88</v>
      </c>
      <c r="O182" s="90">
        <v>1004</v>
      </c>
      <c r="P182" s="87" t="s">
        <v>280</v>
      </c>
      <c r="Q182" s="83"/>
      <c r="R182" s="83"/>
      <c r="S182" s="80"/>
    </row>
    <row r="183" spans="1:19" ht="15">
      <c r="A183" s="83" t="s">
        <v>279</v>
      </c>
      <c r="B183" s="83" t="s">
        <v>278</v>
      </c>
      <c r="C183" s="88">
        <v>44109</v>
      </c>
      <c r="D183" s="88">
        <v>44095</v>
      </c>
      <c r="E183" s="88">
        <v>44286</v>
      </c>
      <c r="F183" s="83" t="s">
        <v>209</v>
      </c>
      <c r="G183" s="83">
        <v>400</v>
      </c>
      <c r="H183" s="83" t="s">
        <v>201</v>
      </c>
      <c r="I183" s="83" t="s">
        <v>277</v>
      </c>
      <c r="J183" s="83" t="s">
        <v>199</v>
      </c>
      <c r="K183" s="83" t="s">
        <v>180</v>
      </c>
      <c r="L183" s="83" t="s">
        <v>261</v>
      </c>
      <c r="M183" s="83" t="s">
        <v>197</v>
      </c>
      <c r="N183" s="83" t="s">
        <v>88</v>
      </c>
      <c r="O183" s="83" t="s">
        <v>276</v>
      </c>
      <c r="P183" s="87" t="s">
        <v>275</v>
      </c>
      <c r="Q183" s="83"/>
      <c r="R183" s="83"/>
      <c r="S183" s="80"/>
    </row>
    <row r="184" spans="1:19" ht="15">
      <c r="A184" s="83" t="s">
        <v>274</v>
      </c>
      <c r="B184" s="83" t="s">
        <v>273</v>
      </c>
      <c r="C184" s="88">
        <v>44109</v>
      </c>
      <c r="D184" s="88">
        <v>44012</v>
      </c>
      <c r="E184" s="88">
        <v>44134</v>
      </c>
      <c r="F184" s="83" t="s">
        <v>184</v>
      </c>
      <c r="G184" s="83">
        <v>0</v>
      </c>
      <c r="H184" s="83" t="s">
        <v>201</v>
      </c>
      <c r="I184" s="83" t="s">
        <v>272</v>
      </c>
      <c r="J184" s="83" t="s">
        <v>199</v>
      </c>
      <c r="K184" s="83" t="s">
        <v>271</v>
      </c>
      <c r="L184" s="83" t="s">
        <v>198</v>
      </c>
      <c r="M184" s="83" t="s">
        <v>197</v>
      </c>
      <c r="N184" s="83" t="s">
        <v>88</v>
      </c>
      <c r="O184" s="83" t="s">
        <v>270</v>
      </c>
      <c r="P184" s="87" t="s">
        <v>269</v>
      </c>
      <c r="Q184" s="83"/>
      <c r="R184" s="83"/>
      <c r="S184" s="80"/>
    </row>
    <row r="185" spans="1:19" ht="15">
      <c r="A185" s="83" t="s">
        <v>268</v>
      </c>
      <c r="B185" s="83" t="s">
        <v>267</v>
      </c>
      <c r="C185" s="88">
        <v>44123</v>
      </c>
      <c r="D185" s="89">
        <v>44520</v>
      </c>
      <c r="E185" s="89">
        <v>44551</v>
      </c>
      <c r="F185" s="83" t="s">
        <v>142</v>
      </c>
      <c r="G185" s="83">
        <v>5000</v>
      </c>
      <c r="H185" s="83" t="s">
        <v>201</v>
      </c>
      <c r="I185" s="83"/>
      <c r="J185" s="83" t="s">
        <v>199</v>
      </c>
      <c r="K185" s="83" t="s">
        <v>240</v>
      </c>
      <c r="L185" s="83" t="s">
        <v>266</v>
      </c>
      <c r="M185" s="83" t="s">
        <v>197</v>
      </c>
      <c r="N185" s="83" t="s">
        <v>88</v>
      </c>
      <c r="O185" s="83" t="s">
        <v>265</v>
      </c>
      <c r="P185" s="87" t="s">
        <v>264</v>
      </c>
      <c r="Q185" s="83"/>
      <c r="R185" s="83"/>
      <c r="S185" s="80"/>
    </row>
    <row r="186" spans="1:19" ht="15">
      <c r="A186" s="83" t="s">
        <v>263</v>
      </c>
      <c r="B186" s="83" t="s">
        <v>262</v>
      </c>
      <c r="C186" s="88">
        <v>44126</v>
      </c>
      <c r="D186" s="88">
        <v>44131</v>
      </c>
      <c r="E186" s="88">
        <v>44227</v>
      </c>
      <c r="F186" s="83" t="s">
        <v>142</v>
      </c>
      <c r="G186" s="83">
        <v>93</v>
      </c>
      <c r="H186" s="83" t="s">
        <v>201</v>
      </c>
      <c r="I186" s="83"/>
      <c r="J186" s="83" t="s">
        <v>199</v>
      </c>
      <c r="K186" s="83" t="s">
        <v>180</v>
      </c>
      <c r="L186" s="83" t="s">
        <v>261</v>
      </c>
      <c r="M186" s="83" t="s">
        <v>197</v>
      </c>
      <c r="N186" s="83" t="s">
        <v>88</v>
      </c>
      <c r="O186" s="83" t="s">
        <v>260</v>
      </c>
      <c r="P186" s="87" t="s">
        <v>259</v>
      </c>
      <c r="Q186" s="83"/>
      <c r="R186" s="83"/>
      <c r="S186" s="63"/>
    </row>
    <row r="187" spans="1:19" ht="15">
      <c r="A187" s="83" t="s">
        <v>258</v>
      </c>
      <c r="B187" s="83" t="s">
        <v>257</v>
      </c>
      <c r="C187" s="88">
        <v>44132</v>
      </c>
      <c r="D187" s="88">
        <v>44167</v>
      </c>
      <c r="E187" s="88">
        <v>44231</v>
      </c>
      <c r="F187" s="83" t="s">
        <v>256</v>
      </c>
      <c r="G187" s="83">
        <v>7</v>
      </c>
      <c r="H187" s="83" t="s">
        <v>201</v>
      </c>
      <c r="I187" s="83" t="s">
        <v>255</v>
      </c>
      <c r="J187" s="83" t="s">
        <v>199</v>
      </c>
      <c r="K187" s="83" t="s">
        <v>254</v>
      </c>
      <c r="L187" s="83" t="s">
        <v>198</v>
      </c>
      <c r="M187" s="83" t="s">
        <v>197</v>
      </c>
      <c r="N187" s="83" t="s">
        <v>88</v>
      </c>
      <c r="O187" s="83" t="s">
        <v>253</v>
      </c>
      <c r="P187" s="87" t="s">
        <v>252</v>
      </c>
      <c r="Q187" s="83"/>
      <c r="R187" s="83"/>
      <c r="S187" s="63"/>
    </row>
    <row r="188" spans="1:19" ht="15">
      <c r="A188" s="83" t="s">
        <v>251</v>
      </c>
      <c r="B188" s="83" t="s">
        <v>250</v>
      </c>
      <c r="C188" s="88">
        <v>44147</v>
      </c>
      <c r="D188" s="89">
        <v>44218</v>
      </c>
      <c r="E188" s="89">
        <v>44338</v>
      </c>
      <c r="F188" s="83" t="s">
        <v>249</v>
      </c>
      <c r="G188" s="83">
        <v>40</v>
      </c>
      <c r="H188" s="83" t="s">
        <v>201</v>
      </c>
      <c r="I188" s="83" t="s">
        <v>248</v>
      </c>
      <c r="J188" s="83" t="s">
        <v>199</v>
      </c>
      <c r="K188" s="83" t="s">
        <v>247</v>
      </c>
      <c r="L188" s="83"/>
      <c r="M188" s="83" t="s">
        <v>197</v>
      </c>
      <c r="N188" s="83" t="s">
        <v>88</v>
      </c>
      <c r="O188" s="83" t="s">
        <v>246</v>
      </c>
      <c r="P188" s="87" t="s">
        <v>245</v>
      </c>
      <c r="Q188" s="83"/>
      <c r="R188" s="83"/>
      <c r="S188" s="63"/>
    </row>
    <row r="189" spans="1:19" ht="15">
      <c r="A189" s="83" t="s">
        <v>244</v>
      </c>
      <c r="B189" s="83" t="s">
        <v>243</v>
      </c>
      <c r="C189" s="88">
        <v>44148</v>
      </c>
      <c r="D189" s="88">
        <v>43918</v>
      </c>
      <c r="E189" s="88">
        <v>44203</v>
      </c>
      <c r="F189" s="83" t="s">
        <v>202</v>
      </c>
      <c r="G189" s="83">
        <v>3217</v>
      </c>
      <c r="H189" s="83" t="s">
        <v>242</v>
      </c>
      <c r="I189" s="83" t="s">
        <v>241</v>
      </c>
      <c r="J189" s="83" t="s">
        <v>199</v>
      </c>
      <c r="K189" s="83" t="s">
        <v>240</v>
      </c>
      <c r="L189" s="83" t="s">
        <v>198</v>
      </c>
      <c r="M189" s="83" t="s">
        <v>197</v>
      </c>
      <c r="N189" s="83" t="s">
        <v>88</v>
      </c>
      <c r="O189" s="83" t="s">
        <v>239</v>
      </c>
      <c r="P189" s="87" t="s">
        <v>238</v>
      </c>
      <c r="Q189" s="83"/>
      <c r="R189" s="83"/>
      <c r="S189" s="63"/>
    </row>
    <row r="190" spans="1:19" ht="15">
      <c r="A190" s="83" t="s">
        <v>237</v>
      </c>
      <c r="B190" s="83" t="s">
        <v>236</v>
      </c>
      <c r="C190" s="88">
        <v>44168</v>
      </c>
      <c r="D190" s="88">
        <v>43978</v>
      </c>
      <c r="E190" s="88">
        <v>44150</v>
      </c>
      <c r="F190" s="83" t="s">
        <v>191</v>
      </c>
      <c r="G190" s="83">
        <v>54</v>
      </c>
      <c r="H190" s="83" t="s">
        <v>201</v>
      </c>
      <c r="I190" s="83" t="s">
        <v>235</v>
      </c>
      <c r="J190" s="83" t="s">
        <v>199</v>
      </c>
      <c r="K190" s="83" t="s">
        <v>180</v>
      </c>
      <c r="L190" s="83" t="s">
        <v>227</v>
      </c>
      <c r="M190" s="83" t="s">
        <v>234</v>
      </c>
      <c r="N190" s="83" t="s">
        <v>233</v>
      </c>
      <c r="O190" s="83" t="s">
        <v>232</v>
      </c>
      <c r="P190" s="87" t="s">
        <v>231</v>
      </c>
      <c r="Q190" s="83"/>
      <c r="R190" s="83"/>
      <c r="S190" s="63"/>
    </row>
    <row r="191" spans="1:19" ht="15">
      <c r="A191" s="83" t="s">
        <v>230</v>
      </c>
      <c r="B191" s="83" t="s">
        <v>229</v>
      </c>
      <c r="C191" s="88">
        <v>44216</v>
      </c>
      <c r="D191" s="88">
        <v>44109</v>
      </c>
      <c r="E191" s="88">
        <v>44444</v>
      </c>
      <c r="F191" s="83" t="s">
        <v>209</v>
      </c>
      <c r="G191" s="83">
        <v>200</v>
      </c>
      <c r="H191" s="83" t="s">
        <v>201</v>
      </c>
      <c r="I191" s="83" t="s">
        <v>228</v>
      </c>
      <c r="J191" s="83" t="s">
        <v>199</v>
      </c>
      <c r="K191" s="83" t="s">
        <v>180</v>
      </c>
      <c r="L191" s="83" t="s">
        <v>227</v>
      </c>
      <c r="M191" s="83" t="s">
        <v>197</v>
      </c>
      <c r="N191" s="83" t="s">
        <v>88</v>
      </c>
      <c r="O191" s="83" t="s">
        <v>226</v>
      </c>
      <c r="P191" s="87" t="s">
        <v>225</v>
      </c>
      <c r="Q191" s="83"/>
      <c r="R191" s="83"/>
      <c r="S191" s="63"/>
    </row>
    <row r="192" spans="1:19" ht="15">
      <c r="A192" s="83" t="s">
        <v>224</v>
      </c>
      <c r="B192" s="83" t="s">
        <v>223</v>
      </c>
      <c r="C192" s="88">
        <v>44225</v>
      </c>
      <c r="D192" s="89">
        <v>44398</v>
      </c>
      <c r="E192" s="89">
        <v>44218</v>
      </c>
      <c r="F192" s="83" t="s">
        <v>142</v>
      </c>
      <c r="G192" s="83">
        <v>28</v>
      </c>
      <c r="H192" s="83" t="s">
        <v>201</v>
      </c>
      <c r="I192" s="83" t="s">
        <v>222</v>
      </c>
      <c r="J192" s="83" t="s">
        <v>199</v>
      </c>
      <c r="K192" s="83" t="s">
        <v>221</v>
      </c>
      <c r="L192" s="83" t="s">
        <v>220</v>
      </c>
      <c r="M192" s="83" t="s">
        <v>197</v>
      </c>
      <c r="N192" s="83" t="s">
        <v>88</v>
      </c>
      <c r="O192" s="83" t="s">
        <v>219</v>
      </c>
      <c r="P192" s="87" t="s">
        <v>218</v>
      </c>
      <c r="Q192" s="83"/>
      <c r="R192" s="83"/>
      <c r="S192" s="63"/>
    </row>
    <row r="193" spans="1:19" ht="15">
      <c r="A193" s="83" t="s">
        <v>217</v>
      </c>
      <c r="B193" s="83" t="s">
        <v>216</v>
      </c>
      <c r="C193" s="88">
        <v>44264</v>
      </c>
      <c r="D193" s="88">
        <v>44013</v>
      </c>
      <c r="E193" s="88">
        <v>44188</v>
      </c>
      <c r="F193" s="83" t="s">
        <v>191</v>
      </c>
      <c r="G193" s="83">
        <v>176</v>
      </c>
      <c r="H193" s="83" t="s">
        <v>201</v>
      </c>
      <c r="I193" s="83" t="s">
        <v>215</v>
      </c>
      <c r="J193" s="83" t="s">
        <v>199</v>
      </c>
      <c r="K193" s="83" t="s">
        <v>214</v>
      </c>
      <c r="L193" s="83" t="s">
        <v>137</v>
      </c>
      <c r="M193" s="83" t="s">
        <v>197</v>
      </c>
      <c r="N193" s="83" t="s">
        <v>88</v>
      </c>
      <c r="O193" s="83" t="s">
        <v>213</v>
      </c>
      <c r="P193" s="87" t="s">
        <v>212</v>
      </c>
      <c r="Q193" s="83"/>
      <c r="R193" s="83"/>
      <c r="S193" s="63"/>
    </row>
    <row r="194" spans="1:19" ht="15">
      <c r="A194" s="83" t="s">
        <v>211</v>
      </c>
      <c r="B194" s="83" t="s">
        <v>210</v>
      </c>
      <c r="C194" s="88">
        <v>44312</v>
      </c>
      <c r="D194" s="88">
        <v>44277</v>
      </c>
      <c r="E194" s="88">
        <v>44377</v>
      </c>
      <c r="F194" s="83" t="s">
        <v>209</v>
      </c>
      <c r="G194" s="83">
        <v>1000</v>
      </c>
      <c r="H194" s="83" t="s">
        <v>201</v>
      </c>
      <c r="I194" s="83" t="s">
        <v>208</v>
      </c>
      <c r="J194" s="83" t="s">
        <v>199</v>
      </c>
      <c r="K194" s="83" t="s">
        <v>207</v>
      </c>
      <c r="L194" s="83" t="s">
        <v>137</v>
      </c>
      <c r="M194" s="83" t="s">
        <v>197</v>
      </c>
      <c r="N194" s="83" t="s">
        <v>88</v>
      </c>
      <c r="O194" s="83" t="s">
        <v>206</v>
      </c>
      <c r="P194" s="87" t="s">
        <v>205</v>
      </c>
      <c r="Q194" s="83"/>
      <c r="R194" s="83"/>
      <c r="S194" s="63"/>
    </row>
    <row r="195" spans="1:19" ht="15">
      <c r="A195" s="83" t="s">
        <v>204</v>
      </c>
      <c r="B195" s="83" t="s">
        <v>203</v>
      </c>
      <c r="C195" s="88">
        <v>44312</v>
      </c>
      <c r="D195" s="88">
        <v>44092</v>
      </c>
      <c r="E195" s="88">
        <v>44531</v>
      </c>
      <c r="F195" s="83" t="s">
        <v>202</v>
      </c>
      <c r="G195" s="83">
        <v>105</v>
      </c>
      <c r="H195" s="83" t="s">
        <v>201</v>
      </c>
      <c r="I195" s="83" t="s">
        <v>200</v>
      </c>
      <c r="J195" s="83" t="s">
        <v>199</v>
      </c>
      <c r="K195" s="83" t="s">
        <v>180</v>
      </c>
      <c r="L195" s="83" t="s">
        <v>198</v>
      </c>
      <c r="M195" s="83" t="s">
        <v>197</v>
      </c>
      <c r="N195" s="83" t="s">
        <v>88</v>
      </c>
      <c r="O195" s="83" t="s">
        <v>196</v>
      </c>
      <c r="P195" s="87" t="s">
        <v>195</v>
      </c>
      <c r="Q195" s="83"/>
      <c r="R195" s="83"/>
      <c r="S195" s="63"/>
    </row>
    <row r="196" spans="1:19" ht="15">
      <c r="A196" s="83"/>
      <c r="B196" s="86"/>
      <c r="C196" s="85"/>
      <c r="D196" s="85"/>
      <c r="E196" s="85"/>
      <c r="F196" s="83"/>
      <c r="G196" s="83"/>
      <c r="H196" s="83"/>
      <c r="I196" s="83"/>
      <c r="J196" s="83"/>
      <c r="K196" s="83"/>
      <c r="L196" s="83"/>
      <c r="M196" s="83"/>
      <c r="N196" s="83"/>
      <c r="O196" s="83"/>
      <c r="P196" s="83"/>
      <c r="Q196" s="83"/>
      <c r="R196" s="83"/>
      <c r="S196" s="63"/>
    </row>
    <row r="197" spans="1:19" ht="15">
      <c r="A197" s="83"/>
      <c r="B197" s="86"/>
      <c r="C197" s="85"/>
      <c r="D197" s="85"/>
      <c r="E197" s="84" t="s">
        <v>194</v>
      </c>
      <c r="F197" s="59">
        <f>COUNTA(F4,F9,F15,F20,F25,F26,F32,F34,F36,F37,F38,F43,F63,F64,F66,F78,F79,F82,F87,F102,F105,F125,F135,F140,F145,F154,F158,F165,F169,F172,F176,F177,F182,F190,F193)</f>
        <v>35</v>
      </c>
      <c r="G197" s="83"/>
      <c r="H197" s="83">
        <f>COUNTA(H4:H195)</f>
        <v>192</v>
      </c>
      <c r="I197" s="83"/>
      <c r="J197" s="83"/>
      <c r="K197" s="83"/>
      <c r="L197" s="83"/>
      <c r="M197" s="83">
        <v>29</v>
      </c>
      <c r="N197" s="83"/>
      <c r="O197" s="83"/>
      <c r="P197" s="83"/>
      <c r="Q197" s="83"/>
      <c r="R197" s="83"/>
      <c r="S197" s="80"/>
    </row>
    <row r="198" spans="1:19" ht="12.75">
      <c r="A198" s="80"/>
      <c r="B198" s="82"/>
      <c r="C198" s="81"/>
      <c r="D198" s="81"/>
      <c r="E198" s="77" t="s">
        <v>193</v>
      </c>
      <c r="F198" s="59">
        <f>COUNTA(F5,F6,F7,F10,F11,F12,F13,F14,F16,F18,F21,F23,F24,F27,F31,F33,F35,F41,F45,F46,F47,F48,F49,F51,F53,F58,F61,F67,F68,F70,F72,F77,F84,F89,F91,F92,F93,F95,F96,F98,F99,F101,F103,F106,F108,F109,F110,F113,F115,F117,F121,F124,F123,F129,F131,F134,F141,F142,F144,F147,F148,F149,F150,F151,F152,F153,F155,F156,F157,F161,F163,F164,F166,F167,F168,F170,F173,F174,F175,F178,F179,F183,F185,F186,F189,F191,F192,F194,F195)</f>
        <v>89</v>
      </c>
      <c r="G198" s="80"/>
      <c r="H198" s="80"/>
      <c r="I198" s="80"/>
      <c r="J198" s="80"/>
      <c r="K198" s="80"/>
      <c r="L198" s="80"/>
      <c r="M198" s="80"/>
      <c r="N198" s="80"/>
      <c r="O198" s="80"/>
      <c r="P198" s="80"/>
      <c r="Q198" s="80"/>
      <c r="R198" s="80"/>
      <c r="S198" s="80"/>
    </row>
    <row r="199" spans="1:19" ht="12.75">
      <c r="A199" s="80"/>
      <c r="B199" s="82"/>
      <c r="C199" s="81"/>
      <c r="D199" s="81"/>
      <c r="E199" s="81" t="s">
        <v>192</v>
      </c>
      <c r="F199" s="80">
        <f>COUNTA(F8,F17,F19,F22,F28,F29,F30,F39,F40,F42,F44,F50,F52,F54,F55,F56,F57,F59,F60,F62,F65,F69,F75,F76,F80,F81,F71,F73,F74,F83,F85,F86,F88,F90,F94,F97,F100,F104,F107,F111,F112,F114,F116,F118,F119,F120,F122,F126,F127,F128,F130,F132,F133,F136,F137,F138,F139,F143,F146,F159,F160,F162,F171,F180,F181,F184,F187,F188)</f>
        <v>68</v>
      </c>
      <c r="G199" s="80"/>
      <c r="H199" s="80"/>
      <c r="I199" s="80"/>
      <c r="J199" s="80"/>
      <c r="K199" s="80"/>
      <c r="L199" s="80"/>
      <c r="M199" s="80"/>
      <c r="N199" s="80"/>
      <c r="O199" s="80"/>
      <c r="P199" s="80"/>
      <c r="Q199" s="80"/>
      <c r="R199" s="80"/>
      <c r="S199" s="80"/>
    </row>
    <row r="200" spans="1:19" ht="12.75">
      <c r="A200" s="80"/>
      <c r="B200" s="82"/>
      <c r="C200" s="81"/>
      <c r="D200" s="81"/>
      <c r="F200" s="80">
        <f>SUM(F197:F199)</f>
        <v>192</v>
      </c>
      <c r="G200" s="80"/>
      <c r="H200" s="80"/>
      <c r="I200" s="80"/>
      <c r="J200" s="80"/>
      <c r="K200" s="80"/>
      <c r="L200" s="80"/>
      <c r="M200" s="80"/>
      <c r="N200" s="80"/>
      <c r="O200" s="80"/>
      <c r="P200" s="80"/>
      <c r="Q200" s="80"/>
      <c r="R200" s="80"/>
      <c r="S200" s="80"/>
    </row>
    <row r="201" spans="1:19" ht="12.75">
      <c r="A201" s="80"/>
      <c r="B201" s="82"/>
      <c r="C201" s="81"/>
      <c r="D201" s="81"/>
      <c r="E201" s="81" t="s">
        <v>191</v>
      </c>
      <c r="F201" s="80">
        <f>F197/F200</f>
        <v>0.18229166666666666</v>
      </c>
      <c r="G201" s="80"/>
      <c r="H201" s="80"/>
      <c r="I201" s="80"/>
      <c r="J201" s="80"/>
      <c r="K201" s="80"/>
      <c r="L201" s="80"/>
      <c r="M201" s="80"/>
      <c r="N201" s="80"/>
      <c r="O201" s="80"/>
      <c r="P201" s="80"/>
      <c r="Q201" s="80"/>
      <c r="R201" s="80"/>
      <c r="S201" s="80"/>
    </row>
    <row r="202" spans="1:19" ht="12.75">
      <c r="A202" s="80"/>
      <c r="B202" s="82"/>
      <c r="C202" s="81"/>
      <c r="D202" s="81"/>
      <c r="E202" s="81" t="s">
        <v>190</v>
      </c>
      <c r="F202" s="80">
        <f>M197/F197</f>
        <v>0.82857142857142863</v>
      </c>
      <c r="G202" s="80"/>
      <c r="H202" s="80"/>
      <c r="I202" s="80"/>
      <c r="J202" s="80"/>
      <c r="K202" s="80"/>
      <c r="L202" s="80"/>
      <c r="M202" s="80"/>
      <c r="N202" s="80"/>
      <c r="O202" s="80"/>
      <c r="P202" s="80"/>
      <c r="Q202" s="80"/>
      <c r="R202" s="80"/>
      <c r="S202" s="80"/>
    </row>
    <row r="203" spans="1:19" ht="12.75">
      <c r="A203" s="80"/>
      <c r="B203" s="82"/>
      <c r="C203" s="81"/>
      <c r="D203" s="81"/>
      <c r="E203" s="81"/>
      <c r="F203" s="80"/>
      <c r="G203" s="80"/>
      <c r="H203" s="80"/>
      <c r="I203" s="80"/>
      <c r="J203" s="80"/>
      <c r="K203" s="80"/>
      <c r="L203" s="80"/>
      <c r="M203" s="80"/>
      <c r="N203" s="80"/>
      <c r="O203" s="80"/>
      <c r="P203" s="80"/>
      <c r="Q203" s="80"/>
      <c r="R203" s="80"/>
      <c r="S203" s="80"/>
    </row>
    <row r="204" spans="1:19" ht="12.75">
      <c r="A204" s="80"/>
      <c r="B204" s="82"/>
      <c r="C204" s="81"/>
      <c r="D204" s="81"/>
      <c r="E204" s="81"/>
      <c r="F204" s="80"/>
      <c r="G204" s="80"/>
      <c r="H204" s="80"/>
      <c r="I204" s="80"/>
      <c r="J204" s="80"/>
      <c r="K204" s="80"/>
      <c r="L204" s="80"/>
      <c r="M204" s="80"/>
      <c r="N204" s="80"/>
      <c r="O204" s="80"/>
      <c r="P204" s="80"/>
      <c r="Q204" s="80"/>
      <c r="R204" s="80"/>
      <c r="S204" s="80"/>
    </row>
    <row r="205" spans="1:19" ht="12.75">
      <c r="A205" s="80"/>
      <c r="B205" s="82"/>
      <c r="C205" s="81"/>
      <c r="D205" s="81"/>
      <c r="E205" s="81"/>
      <c r="F205" s="80"/>
      <c r="G205" s="80"/>
      <c r="H205" s="80"/>
      <c r="I205" s="80"/>
      <c r="J205" s="80"/>
      <c r="K205" s="80"/>
      <c r="L205" s="80"/>
      <c r="M205" s="80"/>
      <c r="N205" s="80"/>
      <c r="O205" s="80"/>
      <c r="P205" s="80"/>
      <c r="Q205" s="80"/>
      <c r="R205" s="80"/>
      <c r="S205" s="80"/>
    </row>
    <row r="206" spans="1:19" ht="12.75">
      <c r="A206" s="80"/>
      <c r="B206" s="82"/>
      <c r="C206" s="81"/>
      <c r="D206" s="81"/>
      <c r="E206" s="81"/>
      <c r="F206" s="80"/>
      <c r="G206" s="80"/>
      <c r="H206" s="80"/>
      <c r="I206" s="80"/>
      <c r="J206" s="80"/>
      <c r="K206" s="80"/>
      <c r="L206" s="80"/>
      <c r="M206" s="80"/>
      <c r="N206" s="80"/>
      <c r="O206" s="80"/>
      <c r="P206" s="80"/>
      <c r="Q206" s="80"/>
      <c r="R206" s="80"/>
      <c r="S206" s="80"/>
    </row>
    <row r="207" spans="1:19" ht="12.75">
      <c r="A207" s="80"/>
      <c r="B207" s="82"/>
      <c r="C207" s="81"/>
      <c r="D207" s="81"/>
      <c r="E207" s="81"/>
      <c r="F207" s="80"/>
      <c r="G207" s="80"/>
      <c r="H207" s="80"/>
      <c r="I207" s="80"/>
      <c r="J207" s="80"/>
      <c r="K207" s="80"/>
      <c r="L207" s="80"/>
      <c r="M207" s="80"/>
      <c r="N207" s="80"/>
      <c r="O207" s="80"/>
      <c r="P207" s="80"/>
      <c r="Q207" s="80"/>
      <c r="R207" s="80"/>
      <c r="S207" s="80"/>
    </row>
    <row r="208" spans="1:19" ht="12.75">
      <c r="A208" s="80"/>
      <c r="B208" s="82"/>
      <c r="C208" s="81"/>
      <c r="D208" s="81"/>
      <c r="E208" s="81"/>
      <c r="F208" s="80"/>
      <c r="G208" s="80"/>
      <c r="H208" s="80"/>
      <c r="I208" s="80"/>
      <c r="J208" s="80"/>
      <c r="K208" s="80"/>
      <c r="L208" s="80"/>
      <c r="M208" s="80"/>
      <c r="N208" s="80"/>
      <c r="O208" s="80"/>
      <c r="P208" s="80"/>
      <c r="Q208" s="80"/>
      <c r="R208" s="80"/>
      <c r="S208" s="80"/>
    </row>
    <row r="209" spans="1:19" ht="12.75">
      <c r="A209" s="80"/>
      <c r="B209" s="82"/>
      <c r="C209" s="81"/>
      <c r="D209" s="81"/>
      <c r="E209" s="81"/>
      <c r="F209" s="80"/>
      <c r="G209" s="80"/>
      <c r="H209" s="80"/>
      <c r="I209" s="80"/>
      <c r="J209" s="80"/>
      <c r="K209" s="80"/>
      <c r="L209" s="80"/>
      <c r="M209" s="80"/>
      <c r="N209" s="80"/>
      <c r="O209" s="80"/>
      <c r="P209" s="80"/>
      <c r="Q209" s="80"/>
      <c r="R209" s="80"/>
      <c r="S209" s="80"/>
    </row>
    <row r="210" spans="1:19" ht="12.75">
      <c r="A210" s="80"/>
      <c r="B210" s="82"/>
      <c r="C210" s="81"/>
      <c r="D210" s="81"/>
      <c r="E210" s="81"/>
      <c r="F210" s="80"/>
      <c r="G210" s="80"/>
      <c r="H210" s="80"/>
      <c r="I210" s="80"/>
      <c r="J210" s="80"/>
      <c r="K210" s="80"/>
      <c r="L210" s="80"/>
      <c r="M210" s="80"/>
      <c r="N210" s="80"/>
      <c r="O210" s="80"/>
      <c r="P210" s="80"/>
      <c r="Q210" s="80"/>
      <c r="R210" s="80"/>
      <c r="S210" s="80"/>
    </row>
    <row r="211" spans="1:19" ht="12.75">
      <c r="A211" s="80"/>
      <c r="B211" s="82"/>
      <c r="C211" s="81"/>
      <c r="D211" s="81"/>
      <c r="E211" s="81"/>
      <c r="F211" s="80"/>
      <c r="G211" s="80"/>
      <c r="H211" s="80"/>
      <c r="I211" s="80"/>
      <c r="J211" s="80"/>
      <c r="K211" s="80"/>
      <c r="L211" s="80"/>
      <c r="M211" s="80"/>
      <c r="N211" s="80"/>
      <c r="O211" s="80"/>
      <c r="P211" s="80"/>
      <c r="Q211" s="80"/>
      <c r="R211" s="80"/>
      <c r="S211" s="80"/>
    </row>
    <row r="212" spans="1:19" ht="12.75">
      <c r="A212" s="80"/>
      <c r="B212" s="82"/>
      <c r="C212" s="81"/>
      <c r="D212" s="81"/>
      <c r="E212" s="81"/>
      <c r="F212" s="80"/>
      <c r="G212" s="80"/>
      <c r="H212" s="80"/>
      <c r="I212" s="80"/>
      <c r="J212" s="80"/>
      <c r="K212" s="80"/>
      <c r="L212" s="80"/>
      <c r="M212" s="80"/>
      <c r="N212" s="80"/>
      <c r="O212" s="80"/>
      <c r="P212" s="80"/>
      <c r="Q212" s="80"/>
      <c r="R212" s="80"/>
      <c r="S212" s="80"/>
    </row>
    <row r="213" spans="1:19" ht="12.75">
      <c r="A213" s="80"/>
      <c r="B213" s="82"/>
      <c r="C213" s="81"/>
      <c r="D213" s="81"/>
      <c r="E213" s="81"/>
      <c r="F213" s="80"/>
      <c r="G213" s="80"/>
      <c r="H213" s="80"/>
      <c r="I213" s="80"/>
      <c r="J213" s="80"/>
      <c r="K213" s="80"/>
      <c r="L213" s="80"/>
      <c r="M213" s="80"/>
      <c r="N213" s="80"/>
      <c r="O213" s="80"/>
      <c r="P213" s="80"/>
      <c r="Q213" s="80"/>
      <c r="R213" s="80"/>
      <c r="S213" s="80"/>
    </row>
    <row r="214" spans="1:19" ht="12.75">
      <c r="A214" s="80"/>
      <c r="B214" s="82"/>
      <c r="C214" s="81"/>
      <c r="D214" s="81"/>
      <c r="E214" s="81"/>
      <c r="F214" s="80"/>
      <c r="G214" s="80"/>
      <c r="H214" s="80"/>
      <c r="I214" s="80"/>
      <c r="J214" s="80"/>
      <c r="K214" s="80"/>
      <c r="L214" s="80"/>
      <c r="M214" s="80"/>
      <c r="N214" s="80"/>
      <c r="O214" s="80"/>
      <c r="P214" s="80"/>
      <c r="Q214" s="80"/>
      <c r="R214" s="80"/>
      <c r="S214" s="80"/>
    </row>
    <row r="215" spans="1:19" ht="12.75">
      <c r="A215" s="80"/>
      <c r="B215" s="82"/>
      <c r="C215" s="81"/>
      <c r="D215" s="81"/>
      <c r="E215" s="81"/>
      <c r="F215" s="80"/>
      <c r="G215" s="80"/>
      <c r="H215" s="80"/>
      <c r="I215" s="80"/>
      <c r="J215" s="80"/>
      <c r="K215" s="80"/>
      <c r="L215" s="80"/>
      <c r="M215" s="80"/>
      <c r="N215" s="80"/>
      <c r="O215" s="80"/>
      <c r="P215" s="80"/>
      <c r="Q215" s="80"/>
      <c r="R215" s="80"/>
      <c r="S215" s="80"/>
    </row>
    <row r="216" spans="1:19" ht="12.75">
      <c r="A216" s="80"/>
      <c r="B216" s="82"/>
      <c r="C216" s="81"/>
      <c r="D216" s="81"/>
      <c r="E216" s="81"/>
      <c r="F216" s="80"/>
      <c r="G216" s="80"/>
      <c r="H216" s="80"/>
      <c r="I216" s="80"/>
      <c r="J216" s="80"/>
      <c r="K216" s="80"/>
      <c r="L216" s="80"/>
      <c r="M216" s="80"/>
      <c r="N216" s="80"/>
      <c r="O216" s="80"/>
      <c r="P216" s="80"/>
      <c r="Q216" s="80"/>
      <c r="R216" s="80"/>
      <c r="S216" s="80"/>
    </row>
    <row r="217" spans="1:19" ht="12.75">
      <c r="A217" s="80"/>
      <c r="B217" s="82"/>
      <c r="C217" s="81"/>
      <c r="D217" s="81"/>
      <c r="E217" s="81"/>
      <c r="F217" s="80"/>
      <c r="G217" s="80"/>
      <c r="H217" s="80"/>
      <c r="I217" s="80"/>
      <c r="J217" s="80"/>
      <c r="K217" s="80"/>
      <c r="L217" s="80"/>
      <c r="M217" s="80"/>
      <c r="N217" s="80"/>
      <c r="O217" s="80"/>
      <c r="P217" s="80"/>
      <c r="Q217" s="80"/>
      <c r="R217" s="80"/>
      <c r="S217" s="80"/>
    </row>
    <row r="218" spans="1:19" ht="12.75">
      <c r="A218" s="80"/>
      <c r="B218" s="82"/>
      <c r="C218" s="81"/>
      <c r="D218" s="81"/>
      <c r="E218" s="81"/>
      <c r="F218" s="80"/>
      <c r="G218" s="80"/>
      <c r="H218" s="80"/>
      <c r="I218" s="80"/>
      <c r="J218" s="80"/>
      <c r="K218" s="80"/>
      <c r="L218" s="80"/>
      <c r="M218" s="80"/>
      <c r="N218" s="80"/>
      <c r="O218" s="80"/>
      <c r="P218" s="80"/>
      <c r="Q218" s="80"/>
      <c r="R218" s="80"/>
      <c r="S218" s="80"/>
    </row>
    <row r="219" spans="1:19" ht="12.75">
      <c r="A219" s="80"/>
      <c r="B219" s="82"/>
      <c r="C219" s="81"/>
      <c r="D219" s="81"/>
      <c r="E219" s="81"/>
      <c r="F219" s="80"/>
      <c r="G219" s="80"/>
      <c r="H219" s="80"/>
      <c r="I219" s="80"/>
      <c r="J219" s="80"/>
      <c r="K219" s="80"/>
      <c r="L219" s="80"/>
      <c r="M219" s="80"/>
      <c r="N219" s="80"/>
      <c r="O219" s="80"/>
      <c r="P219" s="80"/>
      <c r="Q219" s="80"/>
      <c r="R219" s="80"/>
      <c r="S219" s="80"/>
    </row>
    <row r="220" spans="1:19" ht="12.75">
      <c r="A220" s="80"/>
      <c r="B220" s="82"/>
      <c r="C220" s="81"/>
      <c r="D220" s="81"/>
      <c r="E220" s="81"/>
      <c r="F220" s="80"/>
      <c r="G220" s="80"/>
      <c r="H220" s="80"/>
      <c r="I220" s="80"/>
      <c r="J220" s="80"/>
      <c r="K220" s="80"/>
      <c r="L220" s="80"/>
      <c r="M220" s="80"/>
      <c r="N220" s="80"/>
      <c r="O220" s="80"/>
      <c r="P220" s="80"/>
      <c r="Q220" s="80"/>
      <c r="R220" s="80"/>
      <c r="S220" s="80"/>
    </row>
    <row r="221" spans="1:19" ht="12.75">
      <c r="A221" s="80"/>
      <c r="B221" s="82"/>
      <c r="C221" s="81"/>
      <c r="D221" s="81"/>
      <c r="E221" s="81"/>
      <c r="F221" s="80"/>
      <c r="G221" s="80"/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80"/>
      <c r="S221" s="80"/>
    </row>
    <row r="222" spans="1:19" ht="12.75">
      <c r="A222" s="80"/>
      <c r="B222" s="82"/>
      <c r="C222" s="81"/>
      <c r="D222" s="81"/>
      <c r="E222" s="81"/>
      <c r="F222" s="80"/>
      <c r="G222" s="80"/>
      <c r="H222" s="80"/>
      <c r="I222" s="80"/>
      <c r="J222" s="80"/>
      <c r="K222" s="80"/>
      <c r="L222" s="80"/>
      <c r="M222" s="80"/>
      <c r="N222" s="80"/>
      <c r="O222" s="80"/>
      <c r="P222" s="80"/>
      <c r="Q222" s="80"/>
      <c r="R222" s="80"/>
      <c r="S222" s="80"/>
    </row>
    <row r="223" spans="1:19" ht="12.75">
      <c r="A223" s="80"/>
      <c r="B223" s="82"/>
      <c r="C223" s="81"/>
      <c r="D223" s="81"/>
      <c r="E223" s="81"/>
      <c r="F223" s="80"/>
      <c r="G223" s="80"/>
      <c r="H223" s="80"/>
      <c r="I223" s="80"/>
      <c r="J223" s="80"/>
      <c r="K223" s="80"/>
      <c r="L223" s="80"/>
      <c r="M223" s="80"/>
      <c r="N223" s="80"/>
      <c r="O223" s="80"/>
      <c r="P223" s="80"/>
      <c r="Q223" s="80"/>
      <c r="R223" s="80"/>
      <c r="S223" s="80"/>
    </row>
    <row r="224" spans="1:19" ht="12.75">
      <c r="A224" s="80"/>
      <c r="B224" s="82"/>
      <c r="C224" s="81"/>
      <c r="D224" s="81"/>
      <c r="E224" s="81"/>
      <c r="F224" s="80"/>
      <c r="G224" s="80"/>
      <c r="H224" s="80"/>
      <c r="I224" s="80"/>
      <c r="J224" s="80"/>
      <c r="K224" s="80"/>
      <c r="L224" s="80"/>
      <c r="M224" s="80"/>
      <c r="N224" s="80"/>
      <c r="O224" s="80"/>
      <c r="P224" s="80"/>
      <c r="Q224" s="80"/>
      <c r="R224" s="80"/>
      <c r="S224" s="80"/>
    </row>
    <row r="225" spans="1:19" ht="12.75">
      <c r="A225" s="80"/>
      <c r="B225" s="82"/>
      <c r="C225" s="81"/>
      <c r="D225" s="81"/>
      <c r="E225" s="81"/>
      <c r="F225" s="80"/>
      <c r="G225" s="80"/>
      <c r="H225" s="80"/>
      <c r="I225" s="80"/>
      <c r="J225" s="80"/>
      <c r="K225" s="80"/>
      <c r="L225" s="80"/>
      <c r="M225" s="80"/>
      <c r="N225" s="80"/>
      <c r="O225" s="80"/>
      <c r="P225" s="80"/>
      <c r="Q225" s="80"/>
      <c r="R225" s="80"/>
      <c r="S225" s="80"/>
    </row>
    <row r="226" spans="1:19" ht="12.75">
      <c r="A226" s="80"/>
      <c r="B226" s="82"/>
      <c r="C226" s="81"/>
      <c r="D226" s="81"/>
      <c r="E226" s="81"/>
      <c r="F226" s="80"/>
      <c r="G226" s="80"/>
      <c r="H226" s="80"/>
      <c r="I226" s="80"/>
      <c r="J226" s="80"/>
      <c r="K226" s="80"/>
      <c r="L226" s="80"/>
      <c r="M226" s="80"/>
      <c r="N226" s="80"/>
      <c r="O226" s="80"/>
      <c r="P226" s="80"/>
      <c r="Q226" s="80"/>
      <c r="R226" s="80"/>
      <c r="S226" s="80"/>
    </row>
    <row r="227" spans="1:19" ht="12.75">
      <c r="A227" s="80"/>
      <c r="B227" s="82"/>
      <c r="C227" s="81"/>
      <c r="D227" s="81"/>
      <c r="E227" s="81"/>
      <c r="F227" s="80"/>
      <c r="G227" s="80"/>
      <c r="H227" s="80"/>
      <c r="I227" s="80"/>
      <c r="J227" s="80"/>
      <c r="K227" s="80"/>
      <c r="L227" s="80"/>
      <c r="M227" s="80"/>
      <c r="N227" s="80"/>
      <c r="O227" s="80"/>
      <c r="P227" s="80"/>
      <c r="Q227" s="80"/>
      <c r="R227" s="80"/>
      <c r="S227" s="80"/>
    </row>
    <row r="228" spans="1:19" ht="12.75">
      <c r="A228" s="80"/>
      <c r="B228" s="82"/>
      <c r="C228" s="81"/>
      <c r="D228" s="81"/>
      <c r="E228" s="81"/>
      <c r="F228" s="80"/>
      <c r="G228" s="80"/>
      <c r="H228" s="80"/>
      <c r="I228" s="80"/>
      <c r="J228" s="80"/>
      <c r="K228" s="80"/>
      <c r="L228" s="80"/>
      <c r="M228" s="80"/>
      <c r="N228" s="80"/>
      <c r="O228" s="80"/>
      <c r="P228" s="80"/>
      <c r="Q228" s="80"/>
      <c r="R228" s="80"/>
      <c r="S228" s="80"/>
    </row>
    <row r="229" spans="1:19" ht="12.75">
      <c r="A229" s="80"/>
      <c r="B229" s="82"/>
      <c r="C229" s="81"/>
      <c r="D229" s="81"/>
      <c r="E229" s="81"/>
      <c r="F229" s="80"/>
      <c r="G229" s="80"/>
      <c r="H229" s="80"/>
      <c r="I229" s="80"/>
      <c r="J229" s="80"/>
      <c r="K229" s="80"/>
      <c r="L229" s="80"/>
      <c r="M229" s="80"/>
      <c r="N229" s="80"/>
      <c r="O229" s="80"/>
      <c r="P229" s="80"/>
      <c r="Q229" s="80"/>
      <c r="R229" s="80"/>
      <c r="S229" s="80"/>
    </row>
    <row r="230" spans="1:19" ht="12.75">
      <c r="A230" s="80"/>
      <c r="B230" s="82"/>
      <c r="C230" s="81"/>
      <c r="D230" s="81"/>
      <c r="E230" s="81"/>
      <c r="F230" s="80"/>
      <c r="G230" s="80"/>
      <c r="H230" s="80"/>
      <c r="I230" s="80"/>
      <c r="J230" s="80"/>
      <c r="K230" s="80"/>
      <c r="L230" s="80"/>
      <c r="M230" s="80"/>
      <c r="N230" s="80"/>
      <c r="O230" s="80"/>
      <c r="P230" s="80"/>
      <c r="Q230" s="80"/>
      <c r="R230" s="80"/>
      <c r="S230" s="80"/>
    </row>
    <row r="231" spans="1:19" ht="12.75">
      <c r="A231" s="80"/>
      <c r="B231" s="82"/>
      <c r="C231" s="81"/>
      <c r="D231" s="81"/>
      <c r="E231" s="81"/>
      <c r="F231" s="80"/>
      <c r="G231" s="80"/>
      <c r="H231" s="80"/>
      <c r="I231" s="80"/>
      <c r="J231" s="80"/>
      <c r="K231" s="80"/>
      <c r="L231" s="80"/>
      <c r="M231" s="80"/>
      <c r="N231" s="80"/>
      <c r="O231" s="80"/>
      <c r="P231" s="80"/>
      <c r="Q231" s="80"/>
      <c r="R231" s="80"/>
      <c r="S231" s="80"/>
    </row>
    <row r="232" spans="1:19" ht="12.75">
      <c r="A232" s="80"/>
      <c r="B232" s="82"/>
      <c r="C232" s="81"/>
      <c r="D232" s="81"/>
      <c r="E232" s="81"/>
      <c r="F232" s="80"/>
      <c r="G232" s="80"/>
      <c r="H232" s="80"/>
      <c r="I232" s="80"/>
      <c r="J232" s="80"/>
      <c r="K232" s="80"/>
      <c r="L232" s="80"/>
      <c r="M232" s="80"/>
      <c r="N232" s="80"/>
      <c r="O232" s="80"/>
      <c r="P232" s="80"/>
      <c r="Q232" s="80"/>
      <c r="R232" s="80"/>
      <c r="S232" s="80"/>
    </row>
    <row r="233" spans="1:19" ht="12.75">
      <c r="A233" s="80"/>
      <c r="B233" s="82"/>
      <c r="C233" s="81"/>
      <c r="D233" s="81"/>
      <c r="E233" s="81"/>
      <c r="F233" s="80"/>
      <c r="G233" s="80"/>
      <c r="H233" s="80"/>
      <c r="I233" s="80"/>
      <c r="J233" s="80"/>
      <c r="K233" s="80"/>
      <c r="L233" s="80"/>
      <c r="M233" s="80"/>
      <c r="N233" s="80"/>
      <c r="O233" s="80"/>
      <c r="P233" s="80"/>
      <c r="Q233" s="80"/>
      <c r="R233" s="80"/>
      <c r="S233" s="80"/>
    </row>
    <row r="234" spans="1:19" ht="12.75">
      <c r="A234" s="80"/>
      <c r="B234" s="82"/>
      <c r="C234" s="81"/>
      <c r="D234" s="81"/>
      <c r="E234" s="81"/>
      <c r="F234" s="80"/>
      <c r="G234" s="80"/>
      <c r="H234" s="80"/>
      <c r="I234" s="80"/>
      <c r="J234" s="80"/>
      <c r="K234" s="80"/>
      <c r="L234" s="80"/>
      <c r="M234" s="80"/>
      <c r="N234" s="80"/>
      <c r="O234" s="80"/>
      <c r="P234" s="80"/>
      <c r="Q234" s="80"/>
      <c r="R234" s="80"/>
      <c r="S234" s="80"/>
    </row>
    <row r="235" spans="1:19" ht="12.75">
      <c r="A235" s="80"/>
      <c r="B235" s="82"/>
      <c r="C235" s="81"/>
      <c r="D235" s="81"/>
      <c r="E235" s="81"/>
      <c r="F235" s="80"/>
      <c r="G235" s="80"/>
      <c r="H235" s="80"/>
      <c r="I235" s="80"/>
      <c r="J235" s="80"/>
      <c r="K235" s="80"/>
      <c r="L235" s="80"/>
      <c r="M235" s="80"/>
      <c r="N235" s="80"/>
      <c r="O235" s="80"/>
      <c r="P235" s="80"/>
      <c r="Q235" s="80"/>
      <c r="R235" s="80"/>
      <c r="S235" s="80"/>
    </row>
    <row r="236" spans="1:19" ht="12.75">
      <c r="A236" s="80"/>
      <c r="B236" s="82"/>
      <c r="C236" s="81"/>
      <c r="D236" s="81"/>
      <c r="E236" s="81"/>
      <c r="F236" s="80"/>
      <c r="G236" s="80"/>
      <c r="H236" s="80"/>
      <c r="I236" s="80"/>
      <c r="J236" s="80"/>
      <c r="K236" s="80"/>
      <c r="L236" s="80"/>
      <c r="M236" s="80"/>
      <c r="N236" s="80"/>
      <c r="O236" s="80"/>
      <c r="P236" s="80"/>
      <c r="Q236" s="80"/>
      <c r="R236" s="80"/>
      <c r="S236" s="80"/>
    </row>
    <row r="237" spans="1:19" ht="12.75">
      <c r="A237" s="80"/>
      <c r="B237" s="82"/>
      <c r="C237" s="81"/>
      <c r="D237" s="81"/>
      <c r="E237" s="81"/>
      <c r="F237" s="80"/>
      <c r="G237" s="80"/>
      <c r="H237" s="80"/>
      <c r="I237" s="80"/>
      <c r="J237" s="80"/>
      <c r="K237" s="80"/>
      <c r="L237" s="80"/>
      <c r="M237" s="80"/>
      <c r="N237" s="80"/>
      <c r="O237" s="80"/>
      <c r="P237" s="80"/>
      <c r="Q237" s="80"/>
      <c r="R237" s="80"/>
      <c r="S237" s="80"/>
    </row>
    <row r="238" spans="1:19" ht="12.75">
      <c r="A238" s="80"/>
      <c r="B238" s="82"/>
      <c r="C238" s="81"/>
      <c r="D238" s="81"/>
      <c r="E238" s="81"/>
      <c r="F238" s="80"/>
      <c r="G238" s="80"/>
      <c r="H238" s="80"/>
      <c r="I238" s="80"/>
      <c r="J238" s="80"/>
      <c r="K238" s="80"/>
      <c r="L238" s="80"/>
      <c r="M238" s="80"/>
      <c r="N238" s="80"/>
      <c r="O238" s="80"/>
      <c r="P238" s="80"/>
      <c r="Q238" s="80"/>
      <c r="R238" s="80"/>
      <c r="S238" s="80"/>
    </row>
    <row r="239" spans="1:19" ht="12.75">
      <c r="A239" s="80"/>
      <c r="B239" s="82"/>
      <c r="C239" s="81"/>
      <c r="D239" s="81"/>
      <c r="E239" s="81"/>
      <c r="F239" s="80"/>
      <c r="G239" s="80"/>
      <c r="H239" s="80"/>
      <c r="I239" s="80"/>
      <c r="J239" s="80"/>
      <c r="K239" s="80"/>
      <c r="L239" s="80"/>
      <c r="M239" s="80"/>
      <c r="N239" s="80"/>
      <c r="O239" s="80"/>
      <c r="P239" s="80"/>
      <c r="Q239" s="80"/>
      <c r="R239" s="80"/>
      <c r="S239" s="80"/>
    </row>
    <row r="240" spans="1:19" ht="12.75">
      <c r="A240" s="80"/>
      <c r="B240" s="82"/>
      <c r="C240" s="81"/>
      <c r="D240" s="81"/>
      <c r="E240" s="81"/>
      <c r="F240" s="80"/>
      <c r="G240" s="80"/>
      <c r="H240" s="80"/>
      <c r="I240" s="80"/>
      <c r="J240" s="80"/>
      <c r="K240" s="80"/>
      <c r="L240" s="80"/>
      <c r="M240" s="80"/>
      <c r="N240" s="80"/>
      <c r="O240" s="80"/>
      <c r="P240" s="80"/>
      <c r="Q240" s="80"/>
      <c r="R240" s="80"/>
      <c r="S240" s="80"/>
    </row>
    <row r="241" spans="1:19" ht="12.75">
      <c r="A241" s="80"/>
      <c r="B241" s="82"/>
      <c r="C241" s="81"/>
      <c r="D241" s="81"/>
      <c r="E241" s="81"/>
      <c r="F241" s="80"/>
      <c r="G241" s="80"/>
      <c r="H241" s="80"/>
      <c r="I241" s="80"/>
      <c r="J241" s="80"/>
      <c r="K241" s="80"/>
      <c r="L241" s="80"/>
      <c r="M241" s="80"/>
      <c r="N241" s="80"/>
      <c r="O241" s="80"/>
      <c r="P241" s="80"/>
      <c r="Q241" s="80"/>
      <c r="R241" s="80"/>
      <c r="S241" s="80"/>
    </row>
    <row r="242" spans="1:19" ht="12.75">
      <c r="A242" s="80"/>
      <c r="B242" s="82"/>
      <c r="C242" s="81"/>
      <c r="D242" s="81"/>
      <c r="E242" s="81"/>
      <c r="F242" s="80"/>
      <c r="G242" s="80"/>
      <c r="H242" s="80"/>
      <c r="I242" s="80"/>
      <c r="J242" s="80"/>
      <c r="K242" s="80"/>
      <c r="L242" s="80"/>
      <c r="M242" s="80"/>
      <c r="N242" s="80"/>
      <c r="O242" s="80"/>
      <c r="P242" s="80"/>
      <c r="Q242" s="80"/>
      <c r="R242" s="80"/>
      <c r="S242" s="80"/>
    </row>
    <row r="243" spans="1:19" ht="12.75">
      <c r="A243" s="80"/>
      <c r="B243" s="82"/>
      <c r="C243" s="81"/>
      <c r="D243" s="81"/>
      <c r="E243" s="81"/>
      <c r="F243" s="80"/>
      <c r="G243" s="80"/>
      <c r="H243" s="80"/>
      <c r="I243" s="80"/>
      <c r="J243" s="80"/>
      <c r="K243" s="80"/>
      <c r="L243" s="80"/>
      <c r="M243" s="80"/>
      <c r="N243" s="80"/>
      <c r="O243" s="80"/>
      <c r="P243" s="80"/>
      <c r="Q243" s="80"/>
      <c r="R243" s="80"/>
      <c r="S243" s="80"/>
    </row>
    <row r="244" spans="1:19" ht="12.75">
      <c r="A244" s="80"/>
      <c r="B244" s="82"/>
      <c r="C244" s="81"/>
      <c r="D244" s="81"/>
      <c r="E244" s="81"/>
      <c r="F244" s="80"/>
      <c r="G244" s="80"/>
      <c r="H244" s="80"/>
      <c r="I244" s="80"/>
      <c r="J244" s="80"/>
      <c r="K244" s="80"/>
      <c r="L244" s="80"/>
      <c r="M244" s="80"/>
      <c r="N244" s="80"/>
      <c r="O244" s="80"/>
      <c r="P244" s="80"/>
      <c r="Q244" s="80"/>
      <c r="R244" s="80"/>
      <c r="S244" s="80"/>
    </row>
    <row r="245" spans="1:19" ht="12.75">
      <c r="A245" s="80"/>
      <c r="B245" s="82"/>
      <c r="C245" s="81"/>
      <c r="D245" s="81"/>
      <c r="E245" s="81"/>
      <c r="F245" s="80"/>
      <c r="G245" s="80"/>
      <c r="H245" s="80"/>
      <c r="I245" s="80"/>
      <c r="J245" s="80"/>
      <c r="K245" s="80"/>
      <c r="L245" s="80"/>
      <c r="M245" s="80"/>
      <c r="N245" s="80"/>
      <c r="O245" s="80"/>
      <c r="P245" s="80"/>
      <c r="Q245" s="80"/>
      <c r="R245" s="80"/>
      <c r="S245" s="80"/>
    </row>
    <row r="246" spans="1:19" ht="12.75">
      <c r="A246" s="80"/>
      <c r="B246" s="82"/>
      <c r="C246" s="81"/>
      <c r="D246" s="81"/>
      <c r="E246" s="81"/>
      <c r="F246" s="80"/>
      <c r="G246" s="80"/>
      <c r="H246" s="80"/>
      <c r="I246" s="80"/>
      <c r="J246" s="80"/>
      <c r="K246" s="80"/>
      <c r="L246" s="80"/>
      <c r="M246" s="80"/>
      <c r="N246" s="80"/>
      <c r="O246" s="80"/>
      <c r="P246" s="80"/>
      <c r="Q246" s="80"/>
      <c r="R246" s="80"/>
      <c r="S246" s="80"/>
    </row>
    <row r="247" spans="1:19" ht="12.75">
      <c r="A247" s="80"/>
      <c r="B247" s="82"/>
      <c r="C247" s="81"/>
      <c r="D247" s="81"/>
      <c r="E247" s="81"/>
      <c r="F247" s="80"/>
      <c r="G247" s="80"/>
      <c r="H247" s="80"/>
      <c r="I247" s="80"/>
      <c r="J247" s="80"/>
      <c r="K247" s="80"/>
      <c r="L247" s="80"/>
      <c r="M247" s="80"/>
      <c r="N247" s="80"/>
      <c r="O247" s="80"/>
      <c r="P247" s="80"/>
      <c r="Q247" s="80"/>
      <c r="R247" s="80"/>
      <c r="S247" s="80"/>
    </row>
    <row r="248" spans="1:19" ht="12.75">
      <c r="A248" s="80"/>
      <c r="B248" s="82"/>
      <c r="C248" s="81"/>
      <c r="D248" s="81"/>
      <c r="E248" s="81"/>
      <c r="F248" s="80"/>
      <c r="G248" s="80"/>
      <c r="H248" s="80"/>
      <c r="I248" s="80"/>
      <c r="J248" s="80"/>
      <c r="K248" s="80"/>
      <c r="L248" s="80"/>
      <c r="M248" s="80"/>
      <c r="N248" s="80"/>
      <c r="O248" s="80"/>
      <c r="P248" s="80"/>
      <c r="Q248" s="80"/>
      <c r="R248" s="80"/>
      <c r="S248" s="80"/>
    </row>
    <row r="249" spans="1:19" ht="12.75">
      <c r="A249" s="80"/>
      <c r="B249" s="82"/>
      <c r="C249" s="81"/>
      <c r="D249" s="81"/>
      <c r="E249" s="81"/>
      <c r="F249" s="80"/>
      <c r="G249" s="80"/>
      <c r="H249" s="80"/>
      <c r="I249" s="80"/>
      <c r="J249" s="80"/>
      <c r="K249" s="80"/>
      <c r="L249" s="80"/>
      <c r="M249" s="80"/>
      <c r="N249" s="80"/>
      <c r="O249" s="80"/>
      <c r="P249" s="80"/>
      <c r="Q249" s="80"/>
      <c r="R249" s="80"/>
      <c r="S249" s="80"/>
    </row>
    <row r="250" spans="1:19" ht="12.75">
      <c r="A250" s="80"/>
      <c r="B250" s="82"/>
      <c r="C250" s="81"/>
      <c r="D250" s="81"/>
      <c r="E250" s="81"/>
      <c r="F250" s="80"/>
      <c r="G250" s="80"/>
      <c r="H250" s="80"/>
      <c r="I250" s="80"/>
      <c r="J250" s="80"/>
      <c r="K250" s="80"/>
      <c r="L250" s="80"/>
      <c r="M250" s="80"/>
      <c r="N250" s="80"/>
      <c r="O250" s="80"/>
      <c r="P250" s="80"/>
      <c r="Q250" s="80"/>
      <c r="R250" s="80"/>
      <c r="S250" s="80"/>
    </row>
    <row r="251" spans="1:19" ht="12.75">
      <c r="A251" s="80"/>
      <c r="B251" s="82"/>
      <c r="C251" s="81"/>
      <c r="D251" s="81"/>
      <c r="E251" s="81"/>
      <c r="F251" s="80"/>
      <c r="G251" s="80"/>
      <c r="H251" s="80"/>
      <c r="I251" s="80"/>
      <c r="J251" s="80"/>
      <c r="K251" s="80"/>
      <c r="L251" s="80"/>
      <c r="M251" s="80"/>
      <c r="N251" s="80"/>
      <c r="O251" s="80"/>
      <c r="P251" s="80"/>
      <c r="Q251" s="80"/>
      <c r="R251" s="80"/>
      <c r="S251" s="80"/>
    </row>
    <row r="252" spans="1:19" ht="12.75">
      <c r="A252" s="80"/>
      <c r="B252" s="82"/>
      <c r="C252" s="81"/>
      <c r="D252" s="81"/>
      <c r="E252" s="81"/>
      <c r="F252" s="80"/>
      <c r="G252" s="80"/>
      <c r="H252" s="80"/>
      <c r="I252" s="80"/>
      <c r="J252" s="80"/>
      <c r="K252" s="80"/>
      <c r="L252" s="80"/>
      <c r="M252" s="80"/>
      <c r="N252" s="80"/>
      <c r="O252" s="80"/>
      <c r="P252" s="80"/>
      <c r="Q252" s="80"/>
      <c r="R252" s="80"/>
      <c r="S252" s="80"/>
    </row>
    <row r="253" spans="1:19" ht="12.75">
      <c r="A253" s="80"/>
      <c r="B253" s="82"/>
      <c r="C253" s="81"/>
      <c r="D253" s="81"/>
      <c r="E253" s="81"/>
      <c r="F253" s="80"/>
      <c r="G253" s="80"/>
      <c r="H253" s="80"/>
      <c r="I253" s="80"/>
      <c r="J253" s="80"/>
      <c r="K253" s="80"/>
      <c r="L253" s="80"/>
      <c r="M253" s="80"/>
      <c r="N253" s="80"/>
      <c r="O253" s="80"/>
      <c r="P253" s="80"/>
      <c r="Q253" s="80"/>
      <c r="R253" s="80"/>
      <c r="S253" s="80"/>
    </row>
    <row r="254" spans="1:19" ht="12.75">
      <c r="A254" s="80"/>
      <c r="B254" s="82"/>
      <c r="C254" s="81"/>
      <c r="D254" s="81"/>
      <c r="E254" s="81"/>
      <c r="F254" s="80"/>
      <c r="G254" s="80"/>
      <c r="H254" s="80"/>
      <c r="I254" s="80"/>
      <c r="J254" s="80"/>
      <c r="K254" s="80"/>
      <c r="L254" s="80"/>
      <c r="M254" s="80"/>
      <c r="N254" s="80"/>
      <c r="O254" s="80"/>
      <c r="P254" s="80"/>
      <c r="Q254" s="80"/>
      <c r="R254" s="80"/>
      <c r="S254" s="80"/>
    </row>
    <row r="255" spans="1:19" ht="12.75">
      <c r="A255" s="80"/>
      <c r="B255" s="82"/>
      <c r="C255" s="81"/>
      <c r="D255" s="81"/>
      <c r="E255" s="81"/>
      <c r="F255" s="80"/>
      <c r="G255" s="80"/>
      <c r="H255" s="80"/>
      <c r="I255" s="80"/>
      <c r="J255" s="80"/>
      <c r="K255" s="80"/>
      <c r="L255" s="80"/>
      <c r="M255" s="80"/>
      <c r="N255" s="80"/>
      <c r="O255" s="80"/>
      <c r="P255" s="80"/>
      <c r="Q255" s="80"/>
      <c r="R255" s="80"/>
      <c r="S255" s="80"/>
    </row>
    <row r="256" spans="1:19" ht="12.75">
      <c r="A256" s="80"/>
      <c r="B256" s="82"/>
      <c r="C256" s="81"/>
      <c r="D256" s="81"/>
      <c r="E256" s="81"/>
      <c r="F256" s="80"/>
      <c r="G256" s="80"/>
      <c r="H256" s="80"/>
      <c r="I256" s="80"/>
      <c r="J256" s="80"/>
      <c r="K256" s="80"/>
      <c r="L256" s="80"/>
      <c r="M256" s="80"/>
      <c r="N256" s="80"/>
      <c r="O256" s="80"/>
      <c r="P256" s="80"/>
      <c r="Q256" s="80"/>
      <c r="R256" s="80"/>
      <c r="S256" s="80"/>
    </row>
    <row r="257" spans="1:19" ht="12.75">
      <c r="A257" s="80"/>
      <c r="B257" s="82"/>
      <c r="C257" s="81"/>
      <c r="D257" s="81"/>
      <c r="E257" s="81"/>
      <c r="F257" s="80"/>
      <c r="G257" s="80"/>
      <c r="H257" s="80"/>
      <c r="I257" s="80"/>
      <c r="J257" s="80"/>
      <c r="K257" s="80"/>
      <c r="L257" s="80"/>
      <c r="M257" s="80"/>
      <c r="N257" s="80"/>
      <c r="O257" s="80"/>
      <c r="P257" s="80"/>
      <c r="Q257" s="80"/>
      <c r="R257" s="80"/>
      <c r="S257" s="80"/>
    </row>
    <row r="258" spans="1:19" ht="12.75">
      <c r="A258" s="80"/>
      <c r="B258" s="82"/>
      <c r="C258" s="81"/>
      <c r="D258" s="81"/>
      <c r="E258" s="81"/>
      <c r="F258" s="80"/>
      <c r="G258" s="80"/>
      <c r="H258" s="80"/>
      <c r="I258" s="80"/>
      <c r="J258" s="80"/>
      <c r="K258" s="80"/>
      <c r="L258" s="80"/>
      <c r="M258" s="80"/>
      <c r="N258" s="80"/>
      <c r="O258" s="80"/>
      <c r="P258" s="80"/>
      <c r="Q258" s="80"/>
      <c r="R258" s="80"/>
      <c r="S258" s="80"/>
    </row>
    <row r="259" spans="1:19" ht="12.75">
      <c r="A259" s="80"/>
      <c r="B259" s="82"/>
      <c r="C259" s="81"/>
      <c r="D259" s="81"/>
      <c r="E259" s="81"/>
      <c r="F259" s="80"/>
      <c r="G259" s="80"/>
      <c r="H259" s="80"/>
      <c r="I259" s="80"/>
      <c r="J259" s="80"/>
      <c r="K259" s="80"/>
      <c r="L259" s="80"/>
      <c r="M259" s="80"/>
      <c r="N259" s="80"/>
      <c r="O259" s="80"/>
      <c r="P259" s="80"/>
      <c r="Q259" s="80"/>
      <c r="R259" s="80"/>
      <c r="S259" s="80"/>
    </row>
    <row r="260" spans="1:19" ht="12.75">
      <c r="A260" s="80"/>
      <c r="B260" s="82"/>
      <c r="C260" s="81"/>
      <c r="D260" s="81"/>
      <c r="E260" s="81"/>
      <c r="F260" s="80"/>
      <c r="G260" s="80"/>
      <c r="H260" s="80"/>
      <c r="I260" s="80"/>
      <c r="J260" s="80"/>
      <c r="K260" s="80"/>
      <c r="L260" s="80"/>
      <c r="M260" s="80"/>
      <c r="N260" s="80"/>
      <c r="O260" s="80"/>
      <c r="P260" s="80"/>
      <c r="Q260" s="80"/>
      <c r="R260" s="80"/>
      <c r="S260" s="80"/>
    </row>
    <row r="261" spans="1:19" ht="12.75">
      <c r="A261" s="80"/>
      <c r="B261" s="82"/>
      <c r="C261" s="81"/>
      <c r="D261" s="81"/>
      <c r="E261" s="81"/>
      <c r="F261" s="80"/>
      <c r="G261" s="80"/>
      <c r="H261" s="80"/>
      <c r="I261" s="80"/>
      <c r="J261" s="80"/>
      <c r="K261" s="80"/>
      <c r="L261" s="80"/>
      <c r="M261" s="80"/>
      <c r="N261" s="80"/>
      <c r="O261" s="80"/>
      <c r="P261" s="80"/>
      <c r="Q261" s="80"/>
      <c r="R261" s="80"/>
      <c r="S261" s="80"/>
    </row>
    <row r="262" spans="1:19" ht="12.75">
      <c r="A262" s="80"/>
      <c r="B262" s="82"/>
      <c r="C262" s="81"/>
      <c r="D262" s="81"/>
      <c r="E262" s="81"/>
      <c r="F262" s="80"/>
      <c r="G262" s="80"/>
      <c r="H262" s="80"/>
      <c r="I262" s="80"/>
      <c r="J262" s="80"/>
      <c r="K262" s="80"/>
      <c r="L262" s="80"/>
      <c r="M262" s="80"/>
      <c r="N262" s="80"/>
      <c r="O262" s="80"/>
      <c r="P262" s="80"/>
      <c r="Q262" s="80"/>
      <c r="R262" s="80"/>
      <c r="S262" s="80"/>
    </row>
    <row r="263" spans="1:19" ht="12.75">
      <c r="A263" s="80"/>
      <c r="B263" s="82"/>
      <c r="C263" s="81"/>
      <c r="D263" s="81"/>
      <c r="E263" s="81"/>
      <c r="F263" s="80"/>
      <c r="G263" s="80"/>
      <c r="H263" s="80"/>
      <c r="I263" s="80"/>
      <c r="J263" s="80"/>
      <c r="K263" s="80"/>
      <c r="L263" s="80"/>
      <c r="M263" s="80"/>
      <c r="N263" s="80"/>
      <c r="O263" s="80"/>
      <c r="P263" s="80"/>
      <c r="Q263" s="80"/>
      <c r="R263" s="80"/>
      <c r="S263" s="80"/>
    </row>
    <row r="264" spans="1:19" ht="12.75">
      <c r="A264" s="80"/>
      <c r="B264" s="82"/>
      <c r="C264" s="81"/>
      <c r="D264" s="81"/>
      <c r="E264" s="81"/>
      <c r="F264" s="80"/>
      <c r="G264" s="80"/>
      <c r="H264" s="80"/>
      <c r="I264" s="80"/>
      <c r="J264" s="80"/>
      <c r="K264" s="80"/>
      <c r="L264" s="80"/>
      <c r="M264" s="80"/>
      <c r="N264" s="80"/>
      <c r="O264" s="80"/>
      <c r="P264" s="80"/>
      <c r="Q264" s="80"/>
      <c r="R264" s="80"/>
      <c r="S264" s="80"/>
    </row>
    <row r="265" spans="1:19" ht="12.75">
      <c r="A265" s="80"/>
      <c r="B265" s="82"/>
      <c r="C265" s="81"/>
      <c r="D265" s="81"/>
      <c r="E265" s="81"/>
      <c r="F265" s="80"/>
      <c r="G265" s="80"/>
      <c r="H265" s="80"/>
      <c r="I265" s="80"/>
      <c r="J265" s="80"/>
      <c r="K265" s="80"/>
      <c r="L265" s="80"/>
      <c r="M265" s="80"/>
      <c r="N265" s="80"/>
      <c r="O265" s="80"/>
      <c r="P265" s="80"/>
      <c r="Q265" s="80"/>
      <c r="R265" s="80"/>
      <c r="S265" s="80"/>
    </row>
    <row r="266" spans="1:19" ht="12.75">
      <c r="A266" s="80"/>
      <c r="B266" s="82"/>
      <c r="C266" s="81"/>
      <c r="D266" s="81"/>
      <c r="E266" s="81"/>
      <c r="F266" s="80"/>
      <c r="G266" s="80"/>
      <c r="H266" s="80"/>
      <c r="I266" s="80"/>
      <c r="J266" s="80"/>
      <c r="K266" s="80"/>
      <c r="L266" s="80"/>
      <c r="M266" s="80"/>
      <c r="N266" s="80"/>
      <c r="O266" s="80"/>
      <c r="P266" s="80"/>
      <c r="Q266" s="80"/>
      <c r="R266" s="80"/>
      <c r="S266" s="80"/>
    </row>
    <row r="267" spans="1:19" ht="12.75">
      <c r="A267" s="80"/>
      <c r="B267" s="82"/>
      <c r="C267" s="81"/>
      <c r="D267" s="81"/>
      <c r="E267" s="81"/>
      <c r="F267" s="80"/>
      <c r="G267" s="80"/>
      <c r="H267" s="80"/>
      <c r="I267" s="80"/>
      <c r="J267" s="80"/>
      <c r="K267" s="80"/>
      <c r="L267" s="80"/>
      <c r="M267" s="80"/>
      <c r="N267" s="80"/>
      <c r="O267" s="80"/>
      <c r="P267" s="80"/>
      <c r="Q267" s="80"/>
      <c r="R267" s="80"/>
      <c r="S267" s="80"/>
    </row>
    <row r="268" spans="1:19" ht="12.75">
      <c r="A268" s="80"/>
      <c r="B268" s="82"/>
      <c r="C268" s="81"/>
      <c r="D268" s="81"/>
      <c r="E268" s="81"/>
      <c r="F268" s="80"/>
      <c r="G268" s="80"/>
      <c r="H268" s="80"/>
      <c r="I268" s="80"/>
      <c r="J268" s="80"/>
      <c r="K268" s="80"/>
      <c r="L268" s="80"/>
      <c r="M268" s="80"/>
      <c r="N268" s="80"/>
      <c r="O268" s="80"/>
      <c r="P268" s="80"/>
      <c r="Q268" s="80"/>
      <c r="R268" s="80"/>
      <c r="S268" s="80"/>
    </row>
    <row r="269" spans="1:19" ht="12.75">
      <c r="A269" s="80"/>
      <c r="B269" s="82"/>
      <c r="C269" s="81"/>
      <c r="D269" s="81"/>
      <c r="E269" s="81"/>
      <c r="F269" s="80"/>
      <c r="G269" s="80"/>
      <c r="H269" s="80"/>
      <c r="I269" s="80"/>
      <c r="J269" s="80"/>
      <c r="K269" s="80"/>
      <c r="L269" s="80"/>
      <c r="M269" s="80"/>
      <c r="N269" s="80"/>
      <c r="O269" s="80"/>
      <c r="P269" s="80"/>
      <c r="Q269" s="80"/>
      <c r="R269" s="80"/>
      <c r="S269" s="80"/>
    </row>
    <row r="270" spans="1:19" ht="12.75">
      <c r="A270" s="80"/>
      <c r="B270" s="82"/>
      <c r="C270" s="81"/>
      <c r="D270" s="81"/>
      <c r="E270" s="81"/>
      <c r="F270" s="80"/>
      <c r="G270" s="80"/>
      <c r="H270" s="80"/>
      <c r="I270" s="80"/>
      <c r="J270" s="80"/>
      <c r="K270" s="80"/>
      <c r="L270" s="80"/>
      <c r="M270" s="80"/>
      <c r="N270" s="80"/>
      <c r="O270" s="80"/>
      <c r="P270" s="80"/>
      <c r="Q270" s="80"/>
      <c r="R270" s="80"/>
      <c r="S270" s="80"/>
    </row>
    <row r="271" spans="1:19" ht="12.75">
      <c r="A271" s="80"/>
      <c r="B271" s="82"/>
      <c r="C271" s="81"/>
      <c r="D271" s="81"/>
      <c r="E271" s="81"/>
      <c r="F271" s="80"/>
      <c r="G271" s="80"/>
      <c r="H271" s="80"/>
      <c r="I271" s="80"/>
      <c r="J271" s="80"/>
      <c r="K271" s="80"/>
      <c r="L271" s="80"/>
      <c r="M271" s="80"/>
      <c r="N271" s="80"/>
      <c r="O271" s="80"/>
      <c r="P271" s="80"/>
      <c r="Q271" s="80"/>
      <c r="R271" s="80"/>
      <c r="S271" s="80"/>
    </row>
    <row r="272" spans="1:19" ht="12.75">
      <c r="A272" s="80"/>
      <c r="B272" s="82"/>
      <c r="C272" s="81"/>
      <c r="D272" s="81"/>
      <c r="E272" s="81"/>
      <c r="F272" s="80"/>
      <c r="G272" s="80"/>
      <c r="H272" s="80"/>
      <c r="I272" s="80"/>
      <c r="J272" s="80"/>
      <c r="K272" s="80"/>
      <c r="L272" s="80"/>
      <c r="M272" s="80"/>
      <c r="N272" s="80"/>
      <c r="O272" s="80"/>
      <c r="P272" s="80"/>
      <c r="Q272" s="80"/>
      <c r="R272" s="80"/>
      <c r="S272" s="80"/>
    </row>
    <row r="273" spans="1:19" ht="12.75">
      <c r="A273" s="80"/>
      <c r="B273" s="82"/>
      <c r="C273" s="81"/>
      <c r="D273" s="81"/>
      <c r="E273" s="81"/>
      <c r="F273" s="80"/>
      <c r="G273" s="80"/>
      <c r="H273" s="80"/>
      <c r="I273" s="80"/>
      <c r="J273" s="80"/>
      <c r="K273" s="80"/>
      <c r="L273" s="80"/>
      <c r="M273" s="80"/>
      <c r="N273" s="80"/>
      <c r="O273" s="80"/>
      <c r="P273" s="80"/>
      <c r="Q273" s="80"/>
      <c r="R273" s="80"/>
      <c r="S273" s="80"/>
    </row>
    <row r="274" spans="1:19" ht="12.75">
      <c r="A274" s="80"/>
      <c r="B274" s="82"/>
      <c r="C274" s="81"/>
      <c r="D274" s="81"/>
      <c r="E274" s="81"/>
      <c r="F274" s="80"/>
      <c r="G274" s="80"/>
      <c r="H274" s="80"/>
      <c r="I274" s="80"/>
      <c r="J274" s="80"/>
      <c r="K274" s="80"/>
      <c r="L274" s="80"/>
      <c r="M274" s="80"/>
      <c r="N274" s="80"/>
      <c r="O274" s="80"/>
      <c r="P274" s="80"/>
      <c r="Q274" s="80"/>
      <c r="R274" s="80"/>
      <c r="S274" s="80"/>
    </row>
    <row r="275" spans="1:19" ht="12.75">
      <c r="A275" s="80"/>
      <c r="B275" s="82"/>
      <c r="C275" s="81"/>
      <c r="D275" s="81"/>
      <c r="E275" s="81"/>
      <c r="F275" s="80"/>
      <c r="G275" s="80"/>
      <c r="H275" s="80"/>
      <c r="I275" s="80"/>
      <c r="J275" s="80"/>
      <c r="K275" s="80"/>
      <c r="L275" s="80"/>
      <c r="M275" s="80"/>
      <c r="N275" s="80"/>
      <c r="O275" s="80"/>
      <c r="P275" s="80"/>
      <c r="Q275" s="80"/>
      <c r="R275" s="80"/>
      <c r="S275" s="80"/>
    </row>
    <row r="276" spans="1:19" ht="12.75">
      <c r="A276" s="80"/>
      <c r="B276" s="82"/>
      <c r="C276" s="81"/>
      <c r="D276" s="81"/>
      <c r="E276" s="81"/>
      <c r="F276" s="80"/>
      <c r="G276" s="80"/>
      <c r="H276" s="80"/>
      <c r="I276" s="80"/>
      <c r="J276" s="80"/>
      <c r="K276" s="80"/>
      <c r="L276" s="80"/>
      <c r="M276" s="80"/>
      <c r="N276" s="80"/>
      <c r="O276" s="80"/>
      <c r="P276" s="80"/>
      <c r="Q276" s="80"/>
      <c r="R276" s="80"/>
      <c r="S276" s="80"/>
    </row>
    <row r="277" spans="1:19" ht="12.75">
      <c r="A277" s="80"/>
      <c r="B277" s="82"/>
      <c r="C277" s="81"/>
      <c r="D277" s="81"/>
      <c r="E277" s="81"/>
      <c r="F277" s="80"/>
      <c r="G277" s="80"/>
      <c r="H277" s="80"/>
      <c r="I277" s="80"/>
      <c r="J277" s="80"/>
      <c r="K277" s="80"/>
      <c r="L277" s="80"/>
      <c r="M277" s="80"/>
      <c r="N277" s="80"/>
      <c r="O277" s="80"/>
      <c r="P277" s="80"/>
      <c r="Q277" s="80"/>
      <c r="R277" s="80"/>
      <c r="S277" s="80"/>
    </row>
    <row r="278" spans="1:19" ht="12.75">
      <c r="A278" s="80"/>
      <c r="B278" s="82"/>
      <c r="C278" s="81"/>
      <c r="D278" s="81"/>
      <c r="E278" s="81"/>
      <c r="F278" s="80"/>
      <c r="G278" s="80"/>
      <c r="H278" s="80"/>
      <c r="I278" s="80"/>
      <c r="J278" s="80"/>
      <c r="K278" s="80"/>
      <c r="L278" s="80"/>
      <c r="M278" s="80"/>
      <c r="N278" s="80"/>
      <c r="O278" s="80"/>
      <c r="P278" s="80"/>
      <c r="Q278" s="80"/>
      <c r="R278" s="80"/>
      <c r="S278" s="80"/>
    </row>
    <row r="279" spans="1:19" ht="12.75">
      <c r="A279" s="80"/>
      <c r="B279" s="82"/>
      <c r="C279" s="81"/>
      <c r="D279" s="81"/>
      <c r="E279" s="81"/>
      <c r="F279" s="80"/>
      <c r="G279" s="80"/>
      <c r="H279" s="80"/>
      <c r="I279" s="80"/>
      <c r="J279" s="80"/>
      <c r="K279" s="80"/>
      <c r="L279" s="80"/>
      <c r="M279" s="80"/>
      <c r="N279" s="80"/>
      <c r="O279" s="80"/>
      <c r="P279" s="80"/>
      <c r="Q279" s="80"/>
      <c r="R279" s="80"/>
      <c r="S279" s="80"/>
    </row>
    <row r="280" spans="1:19" ht="12.75">
      <c r="A280" s="80"/>
      <c r="B280" s="82"/>
      <c r="C280" s="81"/>
      <c r="D280" s="81"/>
      <c r="E280" s="81"/>
      <c r="F280" s="80"/>
      <c r="G280" s="80"/>
      <c r="H280" s="80"/>
      <c r="I280" s="80"/>
      <c r="J280" s="80"/>
      <c r="K280" s="80"/>
      <c r="L280" s="80"/>
      <c r="M280" s="80"/>
      <c r="N280" s="80"/>
      <c r="O280" s="80"/>
      <c r="P280" s="80"/>
      <c r="Q280" s="80"/>
      <c r="R280" s="80"/>
      <c r="S280" s="80"/>
    </row>
    <row r="281" spans="1:19" ht="12.75">
      <c r="A281" s="80"/>
      <c r="B281" s="82"/>
      <c r="C281" s="81"/>
      <c r="D281" s="81"/>
      <c r="E281" s="81"/>
      <c r="F281" s="80"/>
      <c r="G281" s="80"/>
      <c r="H281" s="80"/>
      <c r="I281" s="80"/>
      <c r="J281" s="80"/>
      <c r="K281" s="80"/>
      <c r="L281" s="80"/>
      <c r="M281" s="80"/>
      <c r="N281" s="80"/>
      <c r="O281" s="80"/>
      <c r="P281" s="80"/>
      <c r="Q281" s="80"/>
      <c r="R281" s="80"/>
      <c r="S281" s="80"/>
    </row>
    <row r="282" spans="1:19" ht="12.75">
      <c r="A282" s="80"/>
      <c r="B282" s="82"/>
      <c r="C282" s="81"/>
      <c r="D282" s="81"/>
      <c r="E282" s="81"/>
      <c r="F282" s="80"/>
      <c r="G282" s="80"/>
      <c r="H282" s="80"/>
      <c r="I282" s="80"/>
      <c r="J282" s="80"/>
      <c r="K282" s="80"/>
      <c r="L282" s="80"/>
      <c r="M282" s="80"/>
      <c r="N282" s="80"/>
      <c r="O282" s="80"/>
      <c r="P282" s="80"/>
      <c r="Q282" s="80"/>
      <c r="R282" s="80"/>
      <c r="S282" s="80"/>
    </row>
    <row r="283" spans="1:19" ht="12.75">
      <c r="A283" s="80"/>
      <c r="B283" s="82"/>
      <c r="C283" s="81"/>
      <c r="D283" s="81"/>
      <c r="E283" s="81"/>
      <c r="F283" s="80"/>
      <c r="G283" s="80"/>
      <c r="H283" s="80"/>
      <c r="I283" s="80"/>
      <c r="J283" s="80"/>
      <c r="K283" s="80"/>
      <c r="L283" s="80"/>
      <c r="M283" s="80"/>
      <c r="N283" s="80"/>
      <c r="O283" s="80"/>
      <c r="P283" s="80"/>
      <c r="Q283" s="80"/>
      <c r="R283" s="80"/>
      <c r="S283" s="80"/>
    </row>
    <row r="284" spans="1:19" ht="12.75">
      <c r="B284" s="79"/>
      <c r="C284" s="78"/>
      <c r="D284" s="78"/>
      <c r="E284" s="78"/>
    </row>
    <row r="285" spans="1:19" ht="12.75">
      <c r="B285" s="79"/>
      <c r="C285" s="78"/>
      <c r="D285" s="78"/>
      <c r="E285" s="78"/>
    </row>
    <row r="286" spans="1:19" ht="12.75">
      <c r="B286" s="79"/>
      <c r="C286" s="78"/>
      <c r="D286" s="78"/>
      <c r="E286" s="78"/>
    </row>
    <row r="287" spans="1:19" ht="12.75">
      <c r="B287" s="79"/>
      <c r="C287" s="78"/>
      <c r="D287" s="78"/>
      <c r="E287" s="78"/>
    </row>
    <row r="288" spans="1:19" ht="12.75">
      <c r="B288" s="79"/>
      <c r="C288" s="78"/>
      <c r="D288" s="78"/>
      <c r="E288" s="78"/>
    </row>
    <row r="289" spans="2:5" ht="12.75">
      <c r="B289" s="79"/>
      <c r="C289" s="78"/>
      <c r="D289" s="78"/>
      <c r="E289" s="78"/>
    </row>
    <row r="290" spans="2:5" ht="12.75">
      <c r="B290" s="79"/>
      <c r="C290" s="78"/>
      <c r="D290" s="78"/>
      <c r="E290" s="78"/>
    </row>
    <row r="291" spans="2:5" ht="12.75">
      <c r="B291" s="79"/>
      <c r="C291" s="78"/>
      <c r="D291" s="78"/>
      <c r="E291" s="78"/>
    </row>
    <row r="292" spans="2:5" ht="12.75">
      <c r="B292" s="79"/>
      <c r="C292" s="78"/>
      <c r="D292" s="78"/>
      <c r="E292" s="78"/>
    </row>
    <row r="293" spans="2:5" ht="12.75">
      <c r="B293" s="79"/>
      <c r="C293" s="78"/>
      <c r="D293" s="78"/>
      <c r="E293" s="78"/>
    </row>
    <row r="294" spans="2:5" ht="12.75">
      <c r="B294" s="79"/>
      <c r="C294" s="78"/>
      <c r="D294" s="78"/>
      <c r="E294" s="78"/>
    </row>
    <row r="295" spans="2:5" ht="12.75">
      <c r="B295" s="79"/>
      <c r="C295" s="78"/>
      <c r="D295" s="78"/>
      <c r="E295" s="78"/>
    </row>
    <row r="296" spans="2:5" ht="12.75">
      <c r="B296" s="79"/>
      <c r="C296" s="78"/>
      <c r="D296" s="78"/>
      <c r="E296" s="78"/>
    </row>
    <row r="297" spans="2:5" ht="12.75">
      <c r="B297" s="79"/>
      <c r="C297" s="78"/>
      <c r="D297" s="78"/>
      <c r="E297" s="78"/>
    </row>
    <row r="298" spans="2:5" ht="12.75">
      <c r="B298" s="79"/>
      <c r="C298" s="78"/>
      <c r="D298" s="78"/>
      <c r="E298" s="78"/>
    </row>
    <row r="299" spans="2:5" ht="12.75">
      <c r="B299" s="79"/>
      <c r="C299" s="78"/>
      <c r="D299" s="78"/>
      <c r="E299" s="78"/>
    </row>
    <row r="300" spans="2:5" ht="12.75">
      <c r="B300" s="79"/>
      <c r="C300" s="78"/>
      <c r="D300" s="78"/>
      <c r="E300" s="78"/>
    </row>
    <row r="301" spans="2:5" ht="12.75">
      <c r="B301" s="79"/>
      <c r="C301" s="78"/>
      <c r="D301" s="78"/>
      <c r="E301" s="78"/>
    </row>
    <row r="302" spans="2:5" ht="12.75">
      <c r="B302" s="79"/>
      <c r="C302" s="78"/>
      <c r="D302" s="78"/>
      <c r="E302" s="78"/>
    </row>
    <row r="303" spans="2:5" ht="12.75">
      <c r="B303" s="79"/>
      <c r="C303" s="78"/>
      <c r="D303" s="78"/>
      <c r="E303" s="78"/>
    </row>
    <row r="304" spans="2:5" ht="12.75">
      <c r="B304" s="79"/>
      <c r="C304" s="78"/>
      <c r="D304" s="78"/>
      <c r="E304" s="78"/>
    </row>
    <row r="305" spans="2:5" ht="12.75">
      <c r="B305" s="79"/>
      <c r="C305" s="78"/>
      <c r="D305" s="78"/>
      <c r="E305" s="78"/>
    </row>
    <row r="306" spans="2:5" ht="12.75">
      <c r="B306" s="79"/>
      <c r="C306" s="78"/>
      <c r="D306" s="78"/>
      <c r="E306" s="78"/>
    </row>
    <row r="307" spans="2:5" ht="12.75">
      <c r="B307" s="79"/>
      <c r="C307" s="78"/>
      <c r="D307" s="78"/>
      <c r="E307" s="78"/>
    </row>
    <row r="308" spans="2:5" ht="12.75">
      <c r="B308" s="79"/>
      <c r="C308" s="78"/>
      <c r="D308" s="78"/>
      <c r="E308" s="78"/>
    </row>
    <row r="309" spans="2:5" ht="12.75">
      <c r="B309" s="79"/>
      <c r="C309" s="78"/>
      <c r="D309" s="78"/>
      <c r="E309" s="78"/>
    </row>
    <row r="310" spans="2:5" ht="12.75">
      <c r="B310" s="79"/>
      <c r="C310" s="78"/>
      <c r="D310" s="78"/>
      <c r="E310" s="78"/>
    </row>
    <row r="311" spans="2:5" ht="12.75">
      <c r="B311" s="79"/>
      <c r="C311" s="78"/>
      <c r="D311" s="78"/>
      <c r="E311" s="78"/>
    </row>
    <row r="312" spans="2:5" ht="12.75">
      <c r="B312" s="79"/>
      <c r="C312" s="78"/>
      <c r="D312" s="78"/>
      <c r="E312" s="78"/>
    </row>
    <row r="313" spans="2:5" ht="12.75">
      <c r="B313" s="79"/>
      <c r="C313" s="78"/>
      <c r="D313" s="78"/>
      <c r="E313" s="78"/>
    </row>
    <row r="314" spans="2:5" ht="12.75">
      <c r="B314" s="79"/>
      <c r="C314" s="78"/>
      <c r="D314" s="78"/>
      <c r="E314" s="78"/>
    </row>
    <row r="315" spans="2:5" ht="12.75">
      <c r="B315" s="79"/>
      <c r="C315" s="78"/>
      <c r="D315" s="78"/>
      <c r="E315" s="78"/>
    </row>
    <row r="316" spans="2:5" ht="12.75">
      <c r="B316" s="79"/>
      <c r="C316" s="78"/>
      <c r="D316" s="78"/>
      <c r="E316" s="78"/>
    </row>
    <row r="317" spans="2:5" ht="12.75">
      <c r="B317" s="79"/>
      <c r="C317" s="78"/>
      <c r="D317" s="78"/>
      <c r="E317" s="78"/>
    </row>
    <row r="318" spans="2:5" ht="12.75">
      <c r="B318" s="79"/>
      <c r="C318" s="78"/>
      <c r="D318" s="78"/>
      <c r="E318" s="78"/>
    </row>
    <row r="319" spans="2:5" ht="12.75">
      <c r="B319" s="79"/>
      <c r="C319" s="78"/>
      <c r="D319" s="78"/>
      <c r="E319" s="78"/>
    </row>
    <row r="320" spans="2:5" ht="12.75">
      <c r="B320" s="79"/>
      <c r="C320" s="78"/>
      <c r="D320" s="78"/>
      <c r="E320" s="78"/>
    </row>
    <row r="321" spans="2:5" ht="12.75">
      <c r="B321" s="79"/>
      <c r="C321" s="78"/>
      <c r="D321" s="78"/>
      <c r="E321" s="78"/>
    </row>
    <row r="322" spans="2:5" ht="12.75">
      <c r="B322" s="79"/>
      <c r="C322" s="78"/>
      <c r="D322" s="78"/>
      <c r="E322" s="78"/>
    </row>
    <row r="323" spans="2:5" ht="12.75">
      <c r="B323" s="79"/>
      <c r="C323" s="78"/>
      <c r="D323" s="78"/>
      <c r="E323" s="78"/>
    </row>
    <row r="324" spans="2:5" ht="12.75">
      <c r="B324" s="79"/>
      <c r="C324" s="78"/>
      <c r="D324" s="78"/>
      <c r="E324" s="78"/>
    </row>
    <row r="325" spans="2:5" ht="12.75">
      <c r="B325" s="79"/>
      <c r="C325" s="78"/>
      <c r="D325" s="78"/>
      <c r="E325" s="78"/>
    </row>
    <row r="326" spans="2:5" ht="12.75">
      <c r="B326" s="79"/>
      <c r="C326" s="78"/>
      <c r="D326" s="78"/>
      <c r="E326" s="78"/>
    </row>
    <row r="327" spans="2:5" ht="12.75">
      <c r="B327" s="79"/>
      <c r="C327" s="78"/>
      <c r="D327" s="78"/>
      <c r="E327" s="78"/>
    </row>
    <row r="328" spans="2:5" ht="12.75">
      <c r="B328" s="79"/>
      <c r="C328" s="78"/>
      <c r="D328" s="78"/>
      <c r="E328" s="78"/>
    </row>
    <row r="329" spans="2:5" ht="12.75">
      <c r="B329" s="79"/>
      <c r="C329" s="78"/>
      <c r="D329" s="78"/>
      <c r="E329" s="78"/>
    </row>
    <row r="330" spans="2:5" ht="12.75">
      <c r="B330" s="79"/>
      <c r="C330" s="78"/>
      <c r="D330" s="78"/>
      <c r="E330" s="78"/>
    </row>
    <row r="331" spans="2:5" ht="12.75">
      <c r="B331" s="79"/>
      <c r="C331" s="78"/>
      <c r="D331" s="78"/>
      <c r="E331" s="78"/>
    </row>
    <row r="332" spans="2:5" ht="12.75">
      <c r="B332" s="79"/>
      <c r="C332" s="78"/>
      <c r="D332" s="78"/>
      <c r="E332" s="78"/>
    </row>
    <row r="333" spans="2:5" ht="12.75">
      <c r="B333" s="79"/>
      <c r="C333" s="78"/>
      <c r="D333" s="78"/>
      <c r="E333" s="78"/>
    </row>
    <row r="334" spans="2:5" ht="12.75">
      <c r="B334" s="79"/>
      <c r="C334" s="78"/>
      <c r="D334" s="78"/>
      <c r="E334" s="78"/>
    </row>
    <row r="335" spans="2:5" ht="12.75">
      <c r="B335" s="79"/>
      <c r="C335" s="78"/>
      <c r="D335" s="78"/>
      <c r="E335" s="78"/>
    </row>
    <row r="336" spans="2:5" ht="12.75">
      <c r="B336" s="79"/>
      <c r="C336" s="78"/>
      <c r="D336" s="78"/>
      <c r="E336" s="78"/>
    </row>
    <row r="337" spans="2:5" ht="12.75">
      <c r="B337" s="79"/>
      <c r="C337" s="78"/>
      <c r="D337" s="78"/>
      <c r="E337" s="78"/>
    </row>
    <row r="338" spans="2:5" ht="12.75">
      <c r="B338" s="79"/>
      <c r="C338" s="78"/>
      <c r="D338" s="78"/>
      <c r="E338" s="78"/>
    </row>
    <row r="339" spans="2:5" ht="12.75">
      <c r="B339" s="79"/>
      <c r="C339" s="78"/>
      <c r="D339" s="78"/>
      <c r="E339" s="78"/>
    </row>
    <row r="340" spans="2:5" ht="12.75">
      <c r="B340" s="79"/>
      <c r="C340" s="78"/>
      <c r="D340" s="78"/>
      <c r="E340" s="78"/>
    </row>
    <row r="341" spans="2:5" ht="12.75">
      <c r="B341" s="79"/>
      <c r="C341" s="78"/>
      <c r="D341" s="78"/>
      <c r="E341" s="78"/>
    </row>
    <row r="342" spans="2:5" ht="12.75">
      <c r="B342" s="79"/>
      <c r="C342" s="78"/>
      <c r="D342" s="78"/>
      <c r="E342" s="78"/>
    </row>
    <row r="343" spans="2:5" ht="12.75">
      <c r="B343" s="79"/>
      <c r="C343" s="78"/>
      <c r="D343" s="78"/>
      <c r="E343" s="78"/>
    </row>
    <row r="344" spans="2:5" ht="12.75">
      <c r="B344" s="79"/>
      <c r="C344" s="78"/>
      <c r="D344" s="78"/>
      <c r="E344" s="78"/>
    </row>
    <row r="345" spans="2:5" ht="12.75">
      <c r="B345" s="79"/>
      <c r="C345" s="78"/>
      <c r="D345" s="78"/>
      <c r="E345" s="78"/>
    </row>
    <row r="346" spans="2:5" ht="12.75">
      <c r="B346" s="79"/>
      <c r="C346" s="78"/>
      <c r="D346" s="78"/>
      <c r="E346" s="78"/>
    </row>
    <row r="347" spans="2:5" ht="12.75">
      <c r="B347" s="79"/>
      <c r="C347" s="78"/>
      <c r="D347" s="78"/>
      <c r="E347" s="78"/>
    </row>
    <row r="348" spans="2:5" ht="12.75">
      <c r="B348" s="79"/>
      <c r="C348" s="78"/>
      <c r="D348" s="78"/>
      <c r="E348" s="78"/>
    </row>
    <row r="349" spans="2:5" ht="12.75">
      <c r="B349" s="79"/>
      <c r="C349" s="78"/>
      <c r="D349" s="78"/>
      <c r="E349" s="78"/>
    </row>
    <row r="350" spans="2:5" ht="12.75">
      <c r="B350" s="79"/>
      <c r="C350" s="78"/>
      <c r="D350" s="78"/>
      <c r="E350" s="78"/>
    </row>
    <row r="351" spans="2:5" ht="12.75">
      <c r="B351" s="79"/>
      <c r="C351" s="78"/>
      <c r="D351" s="78"/>
      <c r="E351" s="78"/>
    </row>
    <row r="352" spans="2:5" ht="12.75">
      <c r="B352" s="79"/>
      <c r="C352" s="78"/>
      <c r="D352" s="78"/>
      <c r="E352" s="78"/>
    </row>
    <row r="353" spans="2:5" ht="12.75">
      <c r="B353" s="79"/>
      <c r="C353" s="78"/>
      <c r="D353" s="78"/>
      <c r="E353" s="78"/>
    </row>
    <row r="354" spans="2:5" ht="12.75">
      <c r="B354" s="79"/>
      <c r="C354" s="78"/>
      <c r="D354" s="78"/>
      <c r="E354" s="78"/>
    </row>
    <row r="355" spans="2:5" ht="12.75">
      <c r="B355" s="79"/>
      <c r="C355" s="78"/>
      <c r="D355" s="78"/>
      <c r="E355" s="78"/>
    </row>
    <row r="356" spans="2:5" ht="12.75">
      <c r="B356" s="79"/>
      <c r="C356" s="78"/>
      <c r="D356" s="78"/>
      <c r="E356" s="78"/>
    </row>
    <row r="357" spans="2:5" ht="12.75">
      <c r="B357" s="79"/>
      <c r="C357" s="78"/>
      <c r="D357" s="78"/>
      <c r="E357" s="78"/>
    </row>
    <row r="358" spans="2:5" ht="12.75">
      <c r="B358" s="79"/>
      <c r="C358" s="78"/>
      <c r="D358" s="78"/>
      <c r="E358" s="78"/>
    </row>
    <row r="359" spans="2:5" ht="12.75">
      <c r="B359" s="79"/>
      <c r="C359" s="78"/>
      <c r="D359" s="78"/>
      <c r="E359" s="78"/>
    </row>
    <row r="360" spans="2:5" ht="12.75">
      <c r="B360" s="79"/>
      <c r="C360" s="78"/>
      <c r="D360" s="78"/>
      <c r="E360" s="78"/>
    </row>
    <row r="361" spans="2:5" ht="12.75">
      <c r="B361" s="79"/>
      <c r="C361" s="78"/>
      <c r="D361" s="78"/>
      <c r="E361" s="78"/>
    </row>
    <row r="362" spans="2:5" ht="12.75">
      <c r="B362" s="79"/>
      <c r="C362" s="78"/>
      <c r="D362" s="78"/>
      <c r="E362" s="78"/>
    </row>
    <row r="363" spans="2:5" ht="12.75">
      <c r="B363" s="79"/>
      <c r="C363" s="78"/>
      <c r="D363" s="78"/>
      <c r="E363" s="78"/>
    </row>
    <row r="364" spans="2:5" ht="12.75">
      <c r="B364" s="79"/>
      <c r="C364" s="78"/>
      <c r="D364" s="78"/>
      <c r="E364" s="78"/>
    </row>
    <row r="365" spans="2:5" ht="12.75">
      <c r="B365" s="79"/>
      <c r="C365" s="78"/>
      <c r="D365" s="78"/>
      <c r="E365" s="78"/>
    </row>
    <row r="366" spans="2:5" ht="12.75">
      <c r="B366" s="79"/>
      <c r="C366" s="78"/>
      <c r="D366" s="78"/>
      <c r="E366" s="78"/>
    </row>
    <row r="367" spans="2:5" ht="12.75">
      <c r="B367" s="79"/>
      <c r="C367" s="78"/>
      <c r="D367" s="78"/>
      <c r="E367" s="78"/>
    </row>
    <row r="368" spans="2:5" ht="12.75">
      <c r="B368" s="79"/>
      <c r="C368" s="78"/>
      <c r="D368" s="78"/>
      <c r="E368" s="78"/>
    </row>
    <row r="369" spans="2:5" ht="12.75">
      <c r="B369" s="79"/>
      <c r="C369" s="78"/>
      <c r="D369" s="78"/>
      <c r="E369" s="78"/>
    </row>
    <row r="370" spans="2:5" ht="12.75">
      <c r="B370" s="79"/>
      <c r="C370" s="78"/>
      <c r="D370" s="78"/>
      <c r="E370" s="78"/>
    </row>
    <row r="371" spans="2:5" ht="12.75">
      <c r="B371" s="79"/>
      <c r="C371" s="78"/>
      <c r="D371" s="78"/>
      <c r="E371" s="78"/>
    </row>
    <row r="372" spans="2:5" ht="12.75">
      <c r="B372" s="79"/>
      <c r="C372" s="78"/>
      <c r="D372" s="78"/>
      <c r="E372" s="78"/>
    </row>
    <row r="373" spans="2:5" ht="12.75">
      <c r="B373" s="79"/>
      <c r="C373" s="78"/>
      <c r="D373" s="78"/>
      <c r="E373" s="78"/>
    </row>
    <row r="374" spans="2:5" ht="12.75">
      <c r="B374" s="79"/>
      <c r="C374" s="78"/>
      <c r="D374" s="78"/>
      <c r="E374" s="78"/>
    </row>
    <row r="375" spans="2:5" ht="12.75">
      <c r="B375" s="79"/>
      <c r="C375" s="78"/>
      <c r="D375" s="78"/>
      <c r="E375" s="78"/>
    </row>
    <row r="376" spans="2:5" ht="12.75">
      <c r="B376" s="79"/>
      <c r="C376" s="78"/>
      <c r="D376" s="78"/>
      <c r="E376" s="78"/>
    </row>
    <row r="377" spans="2:5" ht="12.75">
      <c r="B377" s="79"/>
      <c r="C377" s="78"/>
      <c r="D377" s="78"/>
      <c r="E377" s="78"/>
    </row>
    <row r="378" spans="2:5" ht="12.75">
      <c r="B378" s="79"/>
      <c r="C378" s="78"/>
      <c r="D378" s="78"/>
      <c r="E378" s="78"/>
    </row>
    <row r="379" spans="2:5" ht="12.75">
      <c r="B379" s="79"/>
      <c r="C379" s="78"/>
      <c r="D379" s="78"/>
      <c r="E379" s="78"/>
    </row>
    <row r="380" spans="2:5" ht="12.75">
      <c r="B380" s="79"/>
      <c r="C380" s="78"/>
      <c r="D380" s="78"/>
      <c r="E380" s="78"/>
    </row>
    <row r="381" spans="2:5" ht="12.75">
      <c r="B381" s="79"/>
      <c r="C381" s="78"/>
      <c r="D381" s="78"/>
      <c r="E381" s="78"/>
    </row>
    <row r="382" spans="2:5" ht="12.75">
      <c r="B382" s="79"/>
      <c r="C382" s="78"/>
      <c r="D382" s="78"/>
      <c r="E382" s="78"/>
    </row>
    <row r="383" spans="2:5" ht="12.75">
      <c r="B383" s="79"/>
      <c r="C383" s="78"/>
      <c r="D383" s="78"/>
      <c r="E383" s="78"/>
    </row>
    <row r="384" spans="2:5" ht="12.75">
      <c r="B384" s="79"/>
      <c r="C384" s="78"/>
      <c r="D384" s="78"/>
      <c r="E384" s="78"/>
    </row>
    <row r="385" spans="2:5" ht="12.75">
      <c r="B385" s="79"/>
      <c r="C385" s="78"/>
      <c r="D385" s="78"/>
      <c r="E385" s="78"/>
    </row>
    <row r="386" spans="2:5" ht="12.75">
      <c r="B386" s="79"/>
      <c r="C386" s="78"/>
      <c r="D386" s="78"/>
      <c r="E386" s="78"/>
    </row>
    <row r="387" spans="2:5" ht="12.75">
      <c r="B387" s="79"/>
      <c r="C387" s="78"/>
      <c r="D387" s="78"/>
      <c r="E387" s="78"/>
    </row>
    <row r="388" spans="2:5" ht="12.75">
      <c r="B388" s="79"/>
      <c r="C388" s="78"/>
      <c r="D388" s="78"/>
      <c r="E388" s="78"/>
    </row>
    <row r="389" spans="2:5" ht="12.75">
      <c r="B389" s="79"/>
      <c r="C389" s="78"/>
      <c r="D389" s="78"/>
      <c r="E389" s="78"/>
    </row>
    <row r="390" spans="2:5" ht="12.75">
      <c r="B390" s="79"/>
      <c r="C390" s="78"/>
      <c r="D390" s="78"/>
      <c r="E390" s="78"/>
    </row>
    <row r="391" spans="2:5" ht="12.75">
      <c r="B391" s="79"/>
      <c r="C391" s="78"/>
      <c r="D391" s="78"/>
      <c r="E391" s="78"/>
    </row>
    <row r="392" spans="2:5" ht="12.75">
      <c r="B392" s="79"/>
      <c r="C392" s="78"/>
      <c r="D392" s="78"/>
      <c r="E392" s="78"/>
    </row>
    <row r="393" spans="2:5" ht="12.75">
      <c r="B393" s="79"/>
      <c r="C393" s="78"/>
      <c r="D393" s="78"/>
      <c r="E393" s="78"/>
    </row>
    <row r="394" spans="2:5" ht="12.75">
      <c r="B394" s="79"/>
      <c r="C394" s="78"/>
      <c r="D394" s="78"/>
      <c r="E394" s="78"/>
    </row>
    <row r="395" spans="2:5" ht="12.75">
      <c r="B395" s="79"/>
      <c r="C395" s="78"/>
      <c r="D395" s="78"/>
      <c r="E395" s="78"/>
    </row>
    <row r="396" spans="2:5" ht="12.75">
      <c r="B396" s="79"/>
      <c r="C396" s="78"/>
      <c r="D396" s="78"/>
      <c r="E396" s="78"/>
    </row>
    <row r="397" spans="2:5" ht="12.75">
      <c r="B397" s="79"/>
      <c r="C397" s="78"/>
      <c r="D397" s="78"/>
      <c r="E397" s="78"/>
    </row>
    <row r="398" spans="2:5" ht="12.75">
      <c r="B398" s="79"/>
      <c r="C398" s="78"/>
      <c r="D398" s="78"/>
      <c r="E398" s="78"/>
    </row>
    <row r="399" spans="2:5" ht="12.75">
      <c r="B399" s="79"/>
      <c r="C399" s="78"/>
      <c r="D399" s="78"/>
      <c r="E399" s="78"/>
    </row>
    <row r="400" spans="2:5" ht="12.75">
      <c r="B400" s="79"/>
      <c r="C400" s="78"/>
      <c r="D400" s="78"/>
      <c r="E400" s="78"/>
    </row>
    <row r="401" spans="2:5" ht="12.75">
      <c r="B401" s="79"/>
      <c r="C401" s="78"/>
      <c r="D401" s="78"/>
      <c r="E401" s="78"/>
    </row>
    <row r="402" spans="2:5" ht="12.75">
      <c r="B402" s="79"/>
      <c r="C402" s="78"/>
      <c r="D402" s="78"/>
      <c r="E402" s="78"/>
    </row>
    <row r="403" spans="2:5" ht="12.75">
      <c r="B403" s="79"/>
      <c r="C403" s="78"/>
      <c r="D403" s="78"/>
      <c r="E403" s="78"/>
    </row>
    <row r="404" spans="2:5" ht="12.75">
      <c r="B404" s="79"/>
      <c r="C404" s="78"/>
      <c r="D404" s="78"/>
      <c r="E404" s="78"/>
    </row>
    <row r="405" spans="2:5" ht="12.75">
      <c r="B405" s="79"/>
      <c r="C405" s="78"/>
      <c r="D405" s="78"/>
      <c r="E405" s="78"/>
    </row>
    <row r="406" spans="2:5" ht="12.75">
      <c r="B406" s="79"/>
      <c r="C406" s="78"/>
      <c r="D406" s="78"/>
      <c r="E406" s="78"/>
    </row>
    <row r="407" spans="2:5" ht="12.75">
      <c r="B407" s="79"/>
      <c r="C407" s="78"/>
      <c r="D407" s="78"/>
      <c r="E407" s="78"/>
    </row>
    <row r="408" spans="2:5" ht="12.75">
      <c r="B408" s="79"/>
      <c r="C408" s="78"/>
      <c r="D408" s="78"/>
      <c r="E408" s="78"/>
    </row>
    <row r="409" spans="2:5" ht="12.75">
      <c r="B409" s="79"/>
      <c r="C409" s="78"/>
      <c r="D409" s="78"/>
      <c r="E409" s="78"/>
    </row>
    <row r="410" spans="2:5" ht="12.75">
      <c r="B410" s="79"/>
      <c r="C410" s="78"/>
      <c r="D410" s="78"/>
      <c r="E410" s="78"/>
    </row>
    <row r="411" spans="2:5" ht="12.75">
      <c r="B411" s="79"/>
      <c r="C411" s="78"/>
      <c r="D411" s="78"/>
      <c r="E411" s="78"/>
    </row>
    <row r="412" spans="2:5" ht="12.75">
      <c r="B412" s="79"/>
      <c r="C412" s="78"/>
      <c r="D412" s="78"/>
      <c r="E412" s="78"/>
    </row>
    <row r="413" spans="2:5" ht="12.75">
      <c r="B413" s="79"/>
      <c r="C413" s="78"/>
      <c r="D413" s="78"/>
      <c r="E413" s="78"/>
    </row>
    <row r="414" spans="2:5" ht="12.75">
      <c r="B414" s="79"/>
      <c r="C414" s="78"/>
      <c r="D414" s="78"/>
      <c r="E414" s="78"/>
    </row>
    <row r="415" spans="2:5" ht="12.75">
      <c r="B415" s="79"/>
      <c r="C415" s="78"/>
      <c r="D415" s="78"/>
      <c r="E415" s="78"/>
    </row>
    <row r="416" spans="2:5" ht="12.75">
      <c r="B416" s="79"/>
      <c r="C416" s="78"/>
      <c r="D416" s="78"/>
      <c r="E416" s="78"/>
    </row>
    <row r="417" spans="2:5" ht="12.75">
      <c r="B417" s="79"/>
      <c r="C417" s="78"/>
      <c r="D417" s="78"/>
      <c r="E417" s="78"/>
    </row>
    <row r="418" spans="2:5" ht="12.75">
      <c r="B418" s="79"/>
      <c r="C418" s="78"/>
      <c r="D418" s="78"/>
      <c r="E418" s="78"/>
    </row>
    <row r="419" spans="2:5" ht="12.75">
      <c r="B419" s="79"/>
      <c r="C419" s="78"/>
      <c r="D419" s="78"/>
      <c r="E419" s="78"/>
    </row>
    <row r="420" spans="2:5" ht="12.75">
      <c r="B420" s="79"/>
      <c r="C420" s="78"/>
      <c r="D420" s="78"/>
      <c r="E420" s="78"/>
    </row>
    <row r="421" spans="2:5" ht="12.75">
      <c r="B421" s="79"/>
      <c r="C421" s="78"/>
      <c r="D421" s="78"/>
      <c r="E421" s="78"/>
    </row>
    <row r="422" spans="2:5" ht="12.75">
      <c r="B422" s="79"/>
      <c r="C422" s="78"/>
      <c r="D422" s="78"/>
      <c r="E422" s="78"/>
    </row>
    <row r="423" spans="2:5" ht="12.75">
      <c r="B423" s="79"/>
      <c r="C423" s="78"/>
      <c r="D423" s="78"/>
      <c r="E423" s="78"/>
    </row>
    <row r="424" spans="2:5" ht="12.75">
      <c r="B424" s="79"/>
      <c r="C424" s="78"/>
      <c r="D424" s="78"/>
      <c r="E424" s="78"/>
    </row>
    <row r="425" spans="2:5" ht="12.75">
      <c r="B425" s="79"/>
      <c r="C425" s="78"/>
      <c r="D425" s="78"/>
      <c r="E425" s="78"/>
    </row>
    <row r="426" spans="2:5" ht="12.75">
      <c r="B426" s="79"/>
      <c r="C426" s="78"/>
      <c r="D426" s="78"/>
      <c r="E426" s="78"/>
    </row>
    <row r="427" spans="2:5" ht="12.75">
      <c r="B427" s="79"/>
      <c r="C427" s="78"/>
      <c r="D427" s="78"/>
      <c r="E427" s="78"/>
    </row>
    <row r="428" spans="2:5" ht="12.75">
      <c r="B428" s="79"/>
      <c r="C428" s="78"/>
      <c r="D428" s="78"/>
      <c r="E428" s="78"/>
    </row>
    <row r="429" spans="2:5" ht="12.75">
      <c r="B429" s="79"/>
      <c r="C429" s="78"/>
      <c r="D429" s="78"/>
      <c r="E429" s="78"/>
    </row>
    <row r="430" spans="2:5" ht="12.75">
      <c r="B430" s="79"/>
      <c r="C430" s="78"/>
      <c r="D430" s="78"/>
      <c r="E430" s="78"/>
    </row>
    <row r="431" spans="2:5" ht="12.75">
      <c r="B431" s="79"/>
      <c r="C431" s="78"/>
      <c r="D431" s="78"/>
      <c r="E431" s="78"/>
    </row>
    <row r="432" spans="2:5" ht="12.75">
      <c r="B432" s="79"/>
      <c r="C432" s="78"/>
      <c r="D432" s="78"/>
      <c r="E432" s="78"/>
    </row>
    <row r="433" spans="2:5" ht="12.75">
      <c r="B433" s="79"/>
      <c r="C433" s="78"/>
      <c r="D433" s="78"/>
      <c r="E433" s="78"/>
    </row>
    <row r="434" spans="2:5" ht="12.75">
      <c r="B434" s="79"/>
      <c r="C434" s="78"/>
      <c r="D434" s="78"/>
      <c r="E434" s="78"/>
    </row>
    <row r="435" spans="2:5" ht="12.75">
      <c r="B435" s="79"/>
      <c r="C435" s="78"/>
      <c r="D435" s="78"/>
      <c r="E435" s="78"/>
    </row>
    <row r="436" spans="2:5" ht="12.75">
      <c r="B436" s="79"/>
      <c r="C436" s="78"/>
      <c r="D436" s="78"/>
      <c r="E436" s="78"/>
    </row>
    <row r="437" spans="2:5" ht="12.75">
      <c r="B437" s="79"/>
      <c r="C437" s="78"/>
      <c r="D437" s="78"/>
      <c r="E437" s="78"/>
    </row>
    <row r="438" spans="2:5" ht="12.75">
      <c r="B438" s="79"/>
      <c r="C438" s="78"/>
      <c r="D438" s="78"/>
      <c r="E438" s="78"/>
    </row>
    <row r="439" spans="2:5" ht="12.75">
      <c r="B439" s="79"/>
      <c r="C439" s="78"/>
      <c r="D439" s="78"/>
      <c r="E439" s="78"/>
    </row>
    <row r="440" spans="2:5" ht="12.75">
      <c r="B440" s="79"/>
      <c r="C440" s="78"/>
      <c r="D440" s="78"/>
      <c r="E440" s="78"/>
    </row>
    <row r="441" spans="2:5" ht="12.75">
      <c r="B441" s="79"/>
      <c r="C441" s="78"/>
      <c r="D441" s="78"/>
      <c r="E441" s="78"/>
    </row>
    <row r="442" spans="2:5" ht="12.75">
      <c r="B442" s="79"/>
      <c r="C442" s="78"/>
      <c r="D442" s="78"/>
      <c r="E442" s="78"/>
    </row>
    <row r="443" spans="2:5" ht="12.75">
      <c r="B443" s="79"/>
      <c r="C443" s="78"/>
      <c r="D443" s="78"/>
      <c r="E443" s="78"/>
    </row>
    <row r="444" spans="2:5" ht="12.75">
      <c r="B444" s="79"/>
      <c r="C444" s="78"/>
      <c r="D444" s="78"/>
      <c r="E444" s="78"/>
    </row>
    <row r="445" spans="2:5" ht="12.75">
      <c r="B445" s="79"/>
      <c r="C445" s="78"/>
      <c r="D445" s="78"/>
      <c r="E445" s="78"/>
    </row>
    <row r="446" spans="2:5" ht="12.75">
      <c r="B446" s="79"/>
      <c r="C446" s="78"/>
      <c r="D446" s="78"/>
      <c r="E446" s="78"/>
    </row>
    <row r="447" spans="2:5" ht="12.75">
      <c r="B447" s="79"/>
      <c r="C447" s="78"/>
      <c r="D447" s="78"/>
      <c r="E447" s="78"/>
    </row>
    <row r="448" spans="2:5" ht="12.75">
      <c r="B448" s="79"/>
      <c r="C448" s="78"/>
      <c r="D448" s="78"/>
      <c r="E448" s="78"/>
    </row>
    <row r="449" spans="2:5" ht="12.75">
      <c r="B449" s="79"/>
      <c r="C449" s="78"/>
      <c r="D449" s="78"/>
      <c r="E449" s="78"/>
    </row>
    <row r="450" spans="2:5" ht="12.75">
      <c r="B450" s="79"/>
      <c r="C450" s="78"/>
      <c r="D450" s="78"/>
      <c r="E450" s="78"/>
    </row>
    <row r="451" spans="2:5" ht="12.75">
      <c r="B451" s="79"/>
      <c r="C451" s="78"/>
      <c r="D451" s="78"/>
      <c r="E451" s="78"/>
    </row>
    <row r="452" spans="2:5" ht="12.75">
      <c r="B452" s="79"/>
      <c r="C452" s="78"/>
      <c r="D452" s="78"/>
      <c r="E452" s="78"/>
    </row>
    <row r="453" spans="2:5" ht="12.75">
      <c r="B453" s="79"/>
      <c r="C453" s="78"/>
      <c r="D453" s="78"/>
      <c r="E453" s="78"/>
    </row>
    <row r="454" spans="2:5" ht="12.75">
      <c r="B454" s="79"/>
      <c r="C454" s="78"/>
      <c r="D454" s="78"/>
      <c r="E454" s="78"/>
    </row>
    <row r="455" spans="2:5" ht="12.75">
      <c r="B455" s="79"/>
      <c r="C455" s="78"/>
      <c r="D455" s="78"/>
      <c r="E455" s="78"/>
    </row>
    <row r="456" spans="2:5" ht="12.75">
      <c r="B456" s="79"/>
      <c r="C456" s="78"/>
      <c r="D456" s="78"/>
      <c r="E456" s="78"/>
    </row>
    <row r="457" spans="2:5" ht="12.75">
      <c r="B457" s="79"/>
      <c r="C457" s="78"/>
      <c r="D457" s="78"/>
      <c r="E457" s="78"/>
    </row>
    <row r="458" spans="2:5" ht="12.75">
      <c r="B458" s="79"/>
      <c r="C458" s="78"/>
      <c r="D458" s="78"/>
      <c r="E458" s="78"/>
    </row>
    <row r="459" spans="2:5" ht="12.75">
      <c r="B459" s="79"/>
      <c r="C459" s="78"/>
      <c r="D459" s="78"/>
      <c r="E459" s="78"/>
    </row>
    <row r="460" spans="2:5" ht="12.75">
      <c r="B460" s="79"/>
      <c r="C460" s="78"/>
      <c r="D460" s="78"/>
      <c r="E460" s="78"/>
    </row>
    <row r="461" spans="2:5" ht="12.75">
      <c r="B461" s="79"/>
      <c r="C461" s="78"/>
      <c r="D461" s="78"/>
      <c r="E461" s="78"/>
    </row>
    <row r="462" spans="2:5" ht="12.75">
      <c r="B462" s="79"/>
      <c r="C462" s="78"/>
      <c r="D462" s="78"/>
      <c r="E462" s="78"/>
    </row>
    <row r="463" spans="2:5" ht="12.75">
      <c r="B463" s="79"/>
      <c r="C463" s="78"/>
      <c r="D463" s="78"/>
      <c r="E463" s="78"/>
    </row>
    <row r="464" spans="2:5" ht="12.75">
      <c r="B464" s="79"/>
      <c r="C464" s="78"/>
      <c r="D464" s="78"/>
      <c r="E464" s="78"/>
    </row>
    <row r="465" spans="2:5" ht="12.75">
      <c r="B465" s="79"/>
      <c r="C465" s="78"/>
      <c r="D465" s="78"/>
      <c r="E465" s="78"/>
    </row>
    <row r="466" spans="2:5" ht="12.75">
      <c r="B466" s="79"/>
      <c r="C466" s="78"/>
      <c r="D466" s="78"/>
      <c r="E466" s="78"/>
    </row>
    <row r="467" spans="2:5" ht="12.75">
      <c r="B467" s="79"/>
      <c r="C467" s="78"/>
      <c r="D467" s="78"/>
      <c r="E467" s="78"/>
    </row>
    <row r="468" spans="2:5" ht="12.75">
      <c r="B468" s="79"/>
      <c r="C468" s="78"/>
      <c r="D468" s="78"/>
      <c r="E468" s="78"/>
    </row>
    <row r="469" spans="2:5" ht="12.75">
      <c r="B469" s="79"/>
      <c r="C469" s="78"/>
      <c r="D469" s="78"/>
      <c r="E469" s="78"/>
    </row>
    <row r="470" spans="2:5" ht="12.75">
      <c r="B470" s="79"/>
      <c r="C470" s="78"/>
      <c r="D470" s="78"/>
      <c r="E470" s="78"/>
    </row>
    <row r="471" spans="2:5" ht="12.75">
      <c r="B471" s="79"/>
      <c r="C471" s="78"/>
      <c r="D471" s="78"/>
      <c r="E471" s="78"/>
    </row>
    <row r="472" spans="2:5" ht="12.75">
      <c r="B472" s="79"/>
      <c r="C472" s="78"/>
      <c r="D472" s="78"/>
      <c r="E472" s="78"/>
    </row>
    <row r="473" spans="2:5" ht="12.75">
      <c r="B473" s="79"/>
      <c r="C473" s="78"/>
      <c r="D473" s="78"/>
      <c r="E473" s="78"/>
    </row>
    <row r="474" spans="2:5" ht="12.75">
      <c r="B474" s="79"/>
      <c r="C474" s="78"/>
      <c r="D474" s="78"/>
      <c r="E474" s="78"/>
    </row>
    <row r="475" spans="2:5" ht="12.75">
      <c r="B475" s="79"/>
      <c r="C475" s="78"/>
      <c r="D475" s="78"/>
      <c r="E475" s="78"/>
    </row>
    <row r="476" spans="2:5" ht="12.75">
      <c r="B476" s="79"/>
      <c r="C476" s="78"/>
      <c r="D476" s="78"/>
      <c r="E476" s="78"/>
    </row>
    <row r="477" spans="2:5" ht="12.75">
      <c r="B477" s="79"/>
      <c r="C477" s="78"/>
      <c r="D477" s="78"/>
      <c r="E477" s="78"/>
    </row>
    <row r="478" spans="2:5" ht="12.75">
      <c r="B478" s="79"/>
      <c r="C478" s="78"/>
      <c r="D478" s="78"/>
      <c r="E478" s="78"/>
    </row>
    <row r="479" spans="2:5" ht="12.75">
      <c r="B479" s="79"/>
      <c r="C479" s="78"/>
      <c r="D479" s="78"/>
      <c r="E479" s="78"/>
    </row>
    <row r="480" spans="2:5" ht="12.75">
      <c r="B480" s="79"/>
      <c r="C480" s="78"/>
      <c r="D480" s="78"/>
      <c r="E480" s="78"/>
    </row>
    <row r="481" spans="2:5" ht="12.75">
      <c r="B481" s="79"/>
      <c r="C481" s="78"/>
      <c r="D481" s="78"/>
      <c r="E481" s="78"/>
    </row>
    <row r="482" spans="2:5" ht="12.75">
      <c r="B482" s="79"/>
      <c r="C482" s="78"/>
      <c r="D482" s="78"/>
      <c r="E482" s="78"/>
    </row>
    <row r="483" spans="2:5" ht="12.75">
      <c r="B483" s="79"/>
      <c r="C483" s="78"/>
      <c r="D483" s="78"/>
      <c r="E483" s="78"/>
    </row>
    <row r="484" spans="2:5" ht="12.75">
      <c r="B484" s="79"/>
      <c r="C484" s="78"/>
      <c r="D484" s="78"/>
      <c r="E484" s="78"/>
    </row>
    <row r="485" spans="2:5" ht="12.75">
      <c r="B485" s="79"/>
      <c r="C485" s="78"/>
      <c r="D485" s="78"/>
      <c r="E485" s="78"/>
    </row>
    <row r="486" spans="2:5" ht="12.75">
      <c r="B486" s="79"/>
      <c r="C486" s="78"/>
      <c r="D486" s="78"/>
      <c r="E486" s="78"/>
    </row>
    <row r="487" spans="2:5" ht="12.75">
      <c r="B487" s="79"/>
      <c r="C487" s="78"/>
      <c r="D487" s="78"/>
      <c r="E487" s="78"/>
    </row>
    <row r="488" spans="2:5" ht="12.75">
      <c r="B488" s="79"/>
      <c r="C488" s="78"/>
      <c r="D488" s="78"/>
      <c r="E488" s="78"/>
    </row>
    <row r="489" spans="2:5" ht="12.75">
      <c r="B489" s="79"/>
      <c r="C489" s="78"/>
      <c r="D489" s="78"/>
      <c r="E489" s="78"/>
    </row>
    <row r="490" spans="2:5" ht="12.75">
      <c r="B490" s="79"/>
      <c r="C490" s="78"/>
      <c r="D490" s="78"/>
      <c r="E490" s="78"/>
    </row>
    <row r="491" spans="2:5" ht="12.75">
      <c r="B491" s="79"/>
      <c r="C491" s="78"/>
      <c r="D491" s="78"/>
      <c r="E491" s="78"/>
    </row>
    <row r="492" spans="2:5" ht="12.75">
      <c r="B492" s="79"/>
      <c r="C492" s="78"/>
      <c r="D492" s="78"/>
      <c r="E492" s="78"/>
    </row>
    <row r="493" spans="2:5" ht="12.75">
      <c r="B493" s="79"/>
      <c r="C493" s="78"/>
      <c r="D493" s="78"/>
      <c r="E493" s="78"/>
    </row>
    <row r="494" spans="2:5" ht="12.75">
      <c r="B494" s="79"/>
      <c r="C494" s="78"/>
      <c r="D494" s="78"/>
      <c r="E494" s="78"/>
    </row>
    <row r="495" spans="2:5" ht="12.75">
      <c r="B495" s="79"/>
      <c r="C495" s="78"/>
      <c r="D495" s="78"/>
      <c r="E495" s="78"/>
    </row>
    <row r="496" spans="2:5" ht="12.75">
      <c r="B496" s="79"/>
      <c r="C496" s="78"/>
      <c r="D496" s="78"/>
      <c r="E496" s="78"/>
    </row>
    <row r="497" spans="2:5" ht="12.75">
      <c r="B497" s="79"/>
      <c r="C497" s="78"/>
      <c r="D497" s="78"/>
      <c r="E497" s="78"/>
    </row>
    <row r="498" spans="2:5" ht="12.75">
      <c r="B498" s="79"/>
      <c r="C498" s="78"/>
      <c r="D498" s="78"/>
      <c r="E498" s="78"/>
    </row>
    <row r="499" spans="2:5" ht="12.75">
      <c r="B499" s="79"/>
      <c r="C499" s="78"/>
      <c r="D499" s="78"/>
      <c r="E499" s="78"/>
    </row>
    <row r="500" spans="2:5" ht="12.75">
      <c r="B500" s="79"/>
      <c r="C500" s="78"/>
      <c r="D500" s="78"/>
      <c r="E500" s="78"/>
    </row>
    <row r="501" spans="2:5" ht="12.75">
      <c r="B501" s="79"/>
      <c r="C501" s="78"/>
      <c r="D501" s="78"/>
      <c r="E501" s="78"/>
    </row>
    <row r="502" spans="2:5" ht="12.75">
      <c r="B502" s="79"/>
      <c r="C502" s="78"/>
      <c r="D502" s="78"/>
      <c r="E502" s="78"/>
    </row>
    <row r="503" spans="2:5" ht="12.75">
      <c r="B503" s="79"/>
      <c r="C503" s="78"/>
      <c r="D503" s="78"/>
      <c r="E503" s="78"/>
    </row>
    <row r="504" spans="2:5" ht="12.75">
      <c r="B504" s="79"/>
      <c r="C504" s="78"/>
      <c r="D504" s="78"/>
      <c r="E504" s="78"/>
    </row>
    <row r="505" spans="2:5" ht="12.75">
      <c r="B505" s="79"/>
      <c r="C505" s="78"/>
      <c r="D505" s="78"/>
      <c r="E505" s="78"/>
    </row>
    <row r="506" spans="2:5" ht="12.75">
      <c r="B506" s="79"/>
      <c r="C506" s="78"/>
      <c r="D506" s="78"/>
      <c r="E506" s="78"/>
    </row>
    <row r="507" spans="2:5" ht="12.75">
      <c r="B507" s="79"/>
      <c r="C507" s="78"/>
      <c r="D507" s="78"/>
      <c r="E507" s="78"/>
    </row>
    <row r="508" spans="2:5" ht="12.75">
      <c r="B508" s="79"/>
      <c r="C508" s="78"/>
      <c r="D508" s="78"/>
      <c r="E508" s="78"/>
    </row>
    <row r="509" spans="2:5" ht="12.75">
      <c r="B509" s="79"/>
      <c r="C509" s="78"/>
      <c r="D509" s="78"/>
      <c r="E509" s="78"/>
    </row>
    <row r="510" spans="2:5" ht="12.75">
      <c r="B510" s="79"/>
      <c r="C510" s="78"/>
      <c r="D510" s="78"/>
      <c r="E510" s="78"/>
    </row>
    <row r="511" spans="2:5" ht="12.75">
      <c r="B511" s="79"/>
      <c r="C511" s="78"/>
      <c r="D511" s="78"/>
      <c r="E511" s="78"/>
    </row>
    <row r="512" spans="2:5" ht="12.75">
      <c r="B512" s="79"/>
      <c r="C512" s="78"/>
      <c r="D512" s="78"/>
      <c r="E512" s="78"/>
    </row>
    <row r="513" spans="2:5" ht="12.75">
      <c r="B513" s="79"/>
      <c r="C513" s="78"/>
      <c r="D513" s="78"/>
      <c r="E513" s="78"/>
    </row>
    <row r="514" spans="2:5" ht="12.75">
      <c r="B514" s="79"/>
      <c r="C514" s="78"/>
      <c r="D514" s="78"/>
      <c r="E514" s="78"/>
    </row>
    <row r="515" spans="2:5" ht="12.75">
      <c r="B515" s="79"/>
      <c r="C515" s="78"/>
      <c r="D515" s="78"/>
      <c r="E515" s="78"/>
    </row>
    <row r="516" spans="2:5" ht="12.75">
      <c r="B516" s="79"/>
      <c r="C516" s="78"/>
      <c r="D516" s="78"/>
      <c r="E516" s="78"/>
    </row>
    <row r="517" spans="2:5" ht="12.75">
      <c r="B517" s="79"/>
      <c r="C517" s="78"/>
      <c r="D517" s="78"/>
      <c r="E517" s="78"/>
    </row>
    <row r="518" spans="2:5" ht="12.75">
      <c r="B518" s="79"/>
      <c r="C518" s="78"/>
      <c r="D518" s="78"/>
      <c r="E518" s="78"/>
    </row>
    <row r="519" spans="2:5" ht="12.75">
      <c r="B519" s="79"/>
      <c r="C519" s="78"/>
      <c r="D519" s="78"/>
      <c r="E519" s="78"/>
    </row>
    <row r="520" spans="2:5" ht="12.75">
      <c r="B520" s="79"/>
      <c r="C520" s="78"/>
      <c r="D520" s="78"/>
      <c r="E520" s="78"/>
    </row>
    <row r="521" spans="2:5" ht="12.75">
      <c r="B521" s="79"/>
      <c r="C521" s="78"/>
      <c r="D521" s="78"/>
      <c r="E521" s="78"/>
    </row>
    <row r="522" spans="2:5" ht="12.75">
      <c r="B522" s="79"/>
      <c r="C522" s="78"/>
      <c r="D522" s="78"/>
      <c r="E522" s="78"/>
    </row>
    <row r="523" spans="2:5" ht="12.75">
      <c r="B523" s="79"/>
      <c r="C523" s="78"/>
      <c r="D523" s="78"/>
      <c r="E523" s="78"/>
    </row>
    <row r="524" spans="2:5" ht="12.75">
      <c r="B524" s="79"/>
      <c r="C524" s="78"/>
      <c r="D524" s="78"/>
      <c r="E524" s="78"/>
    </row>
    <row r="525" spans="2:5" ht="12.75">
      <c r="B525" s="79"/>
      <c r="C525" s="78"/>
      <c r="D525" s="78"/>
      <c r="E525" s="78"/>
    </row>
    <row r="526" spans="2:5" ht="12.75">
      <c r="B526" s="79"/>
      <c r="C526" s="78"/>
      <c r="D526" s="78"/>
      <c r="E526" s="78"/>
    </row>
    <row r="527" spans="2:5" ht="12.75">
      <c r="B527" s="79"/>
      <c r="C527" s="78"/>
      <c r="D527" s="78"/>
      <c r="E527" s="78"/>
    </row>
    <row r="528" spans="2:5" ht="12.75">
      <c r="B528" s="79"/>
      <c r="C528" s="78"/>
      <c r="D528" s="78"/>
      <c r="E528" s="78"/>
    </row>
    <row r="529" spans="2:5" ht="12.75">
      <c r="B529" s="79"/>
      <c r="C529" s="78"/>
      <c r="D529" s="78"/>
      <c r="E529" s="78"/>
    </row>
    <row r="530" spans="2:5" ht="12.75">
      <c r="B530" s="79"/>
      <c r="C530" s="78"/>
      <c r="D530" s="78"/>
      <c r="E530" s="78"/>
    </row>
    <row r="531" spans="2:5" ht="12.75">
      <c r="B531" s="79"/>
      <c r="C531" s="78"/>
      <c r="D531" s="78"/>
      <c r="E531" s="78"/>
    </row>
    <row r="532" spans="2:5" ht="12.75">
      <c r="B532" s="79"/>
      <c r="C532" s="78"/>
      <c r="D532" s="78"/>
      <c r="E532" s="78"/>
    </row>
    <row r="533" spans="2:5" ht="12.75">
      <c r="B533" s="79"/>
      <c r="C533" s="78"/>
      <c r="D533" s="78"/>
      <c r="E533" s="78"/>
    </row>
    <row r="534" spans="2:5" ht="12.75">
      <c r="B534" s="79"/>
      <c r="C534" s="78"/>
      <c r="D534" s="78"/>
      <c r="E534" s="78"/>
    </row>
    <row r="535" spans="2:5" ht="12.75">
      <c r="B535" s="79"/>
      <c r="C535" s="78"/>
      <c r="D535" s="78"/>
      <c r="E535" s="78"/>
    </row>
    <row r="536" spans="2:5" ht="12.75">
      <c r="B536" s="79"/>
      <c r="C536" s="78"/>
      <c r="D536" s="78"/>
      <c r="E536" s="78"/>
    </row>
    <row r="537" spans="2:5" ht="12.75">
      <c r="B537" s="79"/>
      <c r="C537" s="78"/>
      <c r="D537" s="78"/>
      <c r="E537" s="78"/>
    </row>
    <row r="538" spans="2:5" ht="12.75">
      <c r="B538" s="79"/>
      <c r="C538" s="78"/>
      <c r="D538" s="78"/>
      <c r="E538" s="78"/>
    </row>
    <row r="539" spans="2:5" ht="12.75">
      <c r="B539" s="79"/>
      <c r="C539" s="78"/>
      <c r="D539" s="78"/>
      <c r="E539" s="78"/>
    </row>
    <row r="540" spans="2:5" ht="12.75">
      <c r="B540" s="79"/>
      <c r="C540" s="78"/>
      <c r="D540" s="78"/>
      <c r="E540" s="78"/>
    </row>
    <row r="541" spans="2:5" ht="12.75">
      <c r="B541" s="79"/>
      <c r="C541" s="78"/>
      <c r="D541" s="78"/>
      <c r="E541" s="78"/>
    </row>
    <row r="542" spans="2:5" ht="12.75">
      <c r="B542" s="79"/>
      <c r="C542" s="78"/>
      <c r="D542" s="78"/>
      <c r="E542" s="78"/>
    </row>
    <row r="543" spans="2:5" ht="12.75">
      <c r="B543" s="79"/>
      <c r="C543" s="78"/>
      <c r="D543" s="78"/>
      <c r="E543" s="78"/>
    </row>
    <row r="544" spans="2:5" ht="12.75">
      <c r="B544" s="79"/>
      <c r="C544" s="78"/>
      <c r="D544" s="78"/>
      <c r="E544" s="78"/>
    </row>
    <row r="545" spans="2:5" ht="12.75">
      <c r="B545" s="79"/>
      <c r="C545" s="78"/>
      <c r="D545" s="78"/>
      <c r="E545" s="78"/>
    </row>
    <row r="546" spans="2:5" ht="12.75">
      <c r="B546" s="79"/>
      <c r="C546" s="78"/>
      <c r="D546" s="78"/>
      <c r="E546" s="78"/>
    </row>
    <row r="547" spans="2:5" ht="12.75">
      <c r="B547" s="79"/>
      <c r="C547" s="78"/>
      <c r="D547" s="78"/>
      <c r="E547" s="78"/>
    </row>
    <row r="548" spans="2:5" ht="12.75">
      <c r="B548" s="79"/>
      <c r="C548" s="78"/>
      <c r="D548" s="78"/>
      <c r="E548" s="78"/>
    </row>
    <row r="549" spans="2:5" ht="12.75">
      <c r="B549" s="79"/>
      <c r="C549" s="78"/>
      <c r="D549" s="78"/>
      <c r="E549" s="78"/>
    </row>
    <row r="550" spans="2:5" ht="12.75">
      <c r="B550" s="79"/>
      <c r="C550" s="78"/>
      <c r="D550" s="78"/>
      <c r="E550" s="78"/>
    </row>
    <row r="551" spans="2:5" ht="12.75">
      <c r="B551" s="79"/>
      <c r="C551" s="78"/>
      <c r="D551" s="78"/>
      <c r="E551" s="78"/>
    </row>
    <row r="552" spans="2:5" ht="12.75">
      <c r="B552" s="79"/>
      <c r="C552" s="78"/>
      <c r="D552" s="78"/>
      <c r="E552" s="78"/>
    </row>
    <row r="553" spans="2:5" ht="12.75">
      <c r="B553" s="79"/>
      <c r="C553" s="78"/>
      <c r="D553" s="78"/>
      <c r="E553" s="78"/>
    </row>
    <row r="554" spans="2:5" ht="12.75">
      <c r="B554" s="79"/>
      <c r="C554" s="78"/>
      <c r="D554" s="78"/>
      <c r="E554" s="78"/>
    </row>
    <row r="555" spans="2:5" ht="12.75">
      <c r="B555" s="79"/>
      <c r="C555" s="78"/>
      <c r="D555" s="78"/>
      <c r="E555" s="78"/>
    </row>
    <row r="556" spans="2:5" ht="12.75">
      <c r="B556" s="79"/>
      <c r="C556" s="78"/>
      <c r="D556" s="78"/>
      <c r="E556" s="78"/>
    </row>
    <row r="557" spans="2:5" ht="12.75">
      <c r="B557" s="79"/>
      <c r="C557" s="78"/>
      <c r="D557" s="78"/>
      <c r="E557" s="78"/>
    </row>
    <row r="558" spans="2:5" ht="12.75">
      <c r="B558" s="79"/>
      <c r="C558" s="78"/>
      <c r="D558" s="78"/>
      <c r="E558" s="78"/>
    </row>
    <row r="559" spans="2:5" ht="12.75">
      <c r="B559" s="79"/>
      <c r="C559" s="78"/>
      <c r="D559" s="78"/>
      <c r="E559" s="78"/>
    </row>
    <row r="560" spans="2:5" ht="12.75">
      <c r="B560" s="79"/>
      <c r="C560" s="78"/>
      <c r="D560" s="78"/>
      <c r="E560" s="78"/>
    </row>
    <row r="561" spans="2:5" ht="12.75">
      <c r="B561" s="79"/>
      <c r="C561" s="78"/>
      <c r="D561" s="78"/>
      <c r="E561" s="78"/>
    </row>
    <row r="562" spans="2:5" ht="12.75">
      <c r="B562" s="79"/>
      <c r="C562" s="78"/>
      <c r="D562" s="78"/>
      <c r="E562" s="78"/>
    </row>
    <row r="563" spans="2:5" ht="12.75">
      <c r="B563" s="79"/>
      <c r="C563" s="78"/>
      <c r="D563" s="78"/>
      <c r="E563" s="78"/>
    </row>
    <row r="564" spans="2:5" ht="12.75">
      <c r="B564" s="79"/>
      <c r="C564" s="78"/>
      <c r="D564" s="78"/>
      <c r="E564" s="78"/>
    </row>
    <row r="565" spans="2:5" ht="12.75">
      <c r="B565" s="79"/>
      <c r="C565" s="78"/>
      <c r="D565" s="78"/>
      <c r="E565" s="78"/>
    </row>
    <row r="566" spans="2:5" ht="12.75">
      <c r="B566" s="79"/>
      <c r="C566" s="78"/>
      <c r="D566" s="78"/>
      <c r="E566" s="78"/>
    </row>
    <row r="567" spans="2:5" ht="12.75">
      <c r="B567" s="79"/>
      <c r="C567" s="78"/>
      <c r="D567" s="78"/>
      <c r="E567" s="78"/>
    </row>
    <row r="568" spans="2:5" ht="12.75">
      <c r="B568" s="79"/>
      <c r="C568" s="78"/>
      <c r="D568" s="78"/>
      <c r="E568" s="78"/>
    </row>
    <row r="569" spans="2:5" ht="12.75">
      <c r="B569" s="79"/>
      <c r="C569" s="78"/>
      <c r="D569" s="78"/>
      <c r="E569" s="78"/>
    </row>
    <row r="570" spans="2:5" ht="12.75">
      <c r="B570" s="79"/>
      <c r="C570" s="78"/>
      <c r="D570" s="78"/>
      <c r="E570" s="78"/>
    </row>
    <row r="571" spans="2:5" ht="12.75">
      <c r="B571" s="79"/>
      <c r="C571" s="78"/>
      <c r="D571" s="78"/>
      <c r="E571" s="78"/>
    </row>
    <row r="572" spans="2:5" ht="12.75">
      <c r="B572" s="79"/>
      <c r="C572" s="78"/>
      <c r="D572" s="78"/>
      <c r="E572" s="78"/>
    </row>
    <row r="573" spans="2:5" ht="12.75">
      <c r="B573" s="79"/>
      <c r="C573" s="78"/>
      <c r="D573" s="78"/>
      <c r="E573" s="78"/>
    </row>
    <row r="574" spans="2:5" ht="12.75">
      <c r="B574" s="79"/>
      <c r="C574" s="78"/>
      <c r="D574" s="78"/>
      <c r="E574" s="78"/>
    </row>
    <row r="575" spans="2:5" ht="12.75">
      <c r="B575" s="79"/>
      <c r="C575" s="78"/>
      <c r="D575" s="78"/>
      <c r="E575" s="78"/>
    </row>
    <row r="576" spans="2:5" ht="12.75">
      <c r="B576" s="79"/>
      <c r="C576" s="78"/>
      <c r="D576" s="78"/>
      <c r="E576" s="78"/>
    </row>
    <row r="577" spans="2:5" ht="12.75">
      <c r="B577" s="79"/>
      <c r="C577" s="78"/>
      <c r="D577" s="78"/>
      <c r="E577" s="78"/>
    </row>
    <row r="578" spans="2:5" ht="12.75">
      <c r="B578" s="79"/>
      <c r="C578" s="78"/>
      <c r="D578" s="78"/>
      <c r="E578" s="78"/>
    </row>
    <row r="579" spans="2:5" ht="12.75">
      <c r="B579" s="79"/>
      <c r="C579" s="78"/>
      <c r="D579" s="78"/>
      <c r="E579" s="78"/>
    </row>
    <row r="580" spans="2:5" ht="12.75">
      <c r="B580" s="79"/>
      <c r="C580" s="78"/>
      <c r="D580" s="78"/>
      <c r="E580" s="78"/>
    </row>
    <row r="581" spans="2:5" ht="12.75">
      <c r="B581" s="79"/>
      <c r="C581" s="78"/>
      <c r="D581" s="78"/>
      <c r="E581" s="78"/>
    </row>
    <row r="582" spans="2:5" ht="12.75">
      <c r="B582" s="79"/>
      <c r="C582" s="78"/>
      <c r="D582" s="78"/>
      <c r="E582" s="78"/>
    </row>
    <row r="583" spans="2:5" ht="12.75">
      <c r="B583" s="79"/>
      <c r="C583" s="78"/>
      <c r="D583" s="78"/>
      <c r="E583" s="78"/>
    </row>
    <row r="584" spans="2:5" ht="12.75">
      <c r="B584" s="79"/>
      <c r="C584" s="78"/>
      <c r="D584" s="78"/>
      <c r="E584" s="78"/>
    </row>
    <row r="585" spans="2:5" ht="12.75">
      <c r="B585" s="79"/>
      <c r="C585" s="78"/>
      <c r="D585" s="78"/>
      <c r="E585" s="78"/>
    </row>
    <row r="586" spans="2:5" ht="12.75">
      <c r="B586" s="79"/>
      <c r="C586" s="78"/>
      <c r="D586" s="78"/>
      <c r="E586" s="78"/>
    </row>
    <row r="587" spans="2:5" ht="12.75">
      <c r="B587" s="79"/>
      <c r="C587" s="78"/>
      <c r="D587" s="78"/>
      <c r="E587" s="78"/>
    </row>
    <row r="588" spans="2:5" ht="12.75">
      <c r="B588" s="79"/>
      <c r="C588" s="78"/>
      <c r="D588" s="78"/>
      <c r="E588" s="78"/>
    </row>
    <row r="589" spans="2:5" ht="12.75">
      <c r="B589" s="79"/>
      <c r="C589" s="78"/>
      <c r="D589" s="78"/>
      <c r="E589" s="78"/>
    </row>
    <row r="590" spans="2:5" ht="12.75">
      <c r="B590" s="79"/>
      <c r="C590" s="78"/>
      <c r="D590" s="78"/>
      <c r="E590" s="78"/>
    </row>
    <row r="591" spans="2:5" ht="12.75">
      <c r="B591" s="79"/>
      <c r="C591" s="78"/>
      <c r="D591" s="78"/>
      <c r="E591" s="78"/>
    </row>
    <row r="592" spans="2:5" ht="12.75">
      <c r="B592" s="79"/>
      <c r="C592" s="78"/>
      <c r="D592" s="78"/>
      <c r="E592" s="78"/>
    </row>
    <row r="593" spans="2:5" ht="12.75">
      <c r="B593" s="79"/>
      <c r="C593" s="78"/>
      <c r="D593" s="78"/>
      <c r="E593" s="78"/>
    </row>
    <row r="594" spans="2:5" ht="12.75">
      <c r="B594" s="79"/>
      <c r="C594" s="78"/>
      <c r="D594" s="78"/>
      <c r="E594" s="78"/>
    </row>
    <row r="595" spans="2:5" ht="12.75">
      <c r="B595" s="79"/>
      <c r="C595" s="78"/>
      <c r="D595" s="78"/>
      <c r="E595" s="78"/>
    </row>
    <row r="596" spans="2:5" ht="12.75">
      <c r="B596" s="79"/>
      <c r="C596" s="78"/>
      <c r="D596" s="78"/>
      <c r="E596" s="78"/>
    </row>
    <row r="597" spans="2:5" ht="12.75">
      <c r="B597" s="79"/>
      <c r="C597" s="78"/>
      <c r="D597" s="78"/>
      <c r="E597" s="78"/>
    </row>
    <row r="598" spans="2:5" ht="12.75">
      <c r="B598" s="79"/>
      <c r="C598" s="78"/>
      <c r="D598" s="78"/>
      <c r="E598" s="78"/>
    </row>
    <row r="599" spans="2:5" ht="12.75">
      <c r="B599" s="79"/>
      <c r="C599" s="78"/>
      <c r="D599" s="78"/>
      <c r="E599" s="78"/>
    </row>
    <row r="600" spans="2:5" ht="12.75">
      <c r="B600" s="79"/>
      <c r="C600" s="78"/>
      <c r="D600" s="78"/>
      <c r="E600" s="78"/>
    </row>
    <row r="601" spans="2:5" ht="12.75">
      <c r="B601" s="79"/>
      <c r="C601" s="78"/>
      <c r="D601" s="78"/>
      <c r="E601" s="78"/>
    </row>
    <row r="602" spans="2:5" ht="12.75">
      <c r="B602" s="79"/>
      <c r="C602" s="78"/>
      <c r="D602" s="78"/>
      <c r="E602" s="78"/>
    </row>
    <row r="603" spans="2:5" ht="12.75">
      <c r="B603" s="79"/>
      <c r="C603" s="78"/>
      <c r="D603" s="78"/>
      <c r="E603" s="78"/>
    </row>
    <row r="604" spans="2:5" ht="12.75">
      <c r="B604" s="79"/>
      <c r="C604" s="78"/>
      <c r="D604" s="78"/>
      <c r="E604" s="78"/>
    </row>
    <row r="605" spans="2:5" ht="12.75">
      <c r="B605" s="79"/>
      <c r="C605" s="78"/>
      <c r="D605" s="78"/>
      <c r="E605" s="78"/>
    </row>
    <row r="606" spans="2:5" ht="12.75">
      <c r="B606" s="79"/>
      <c r="C606" s="78"/>
      <c r="D606" s="78"/>
      <c r="E606" s="78"/>
    </row>
    <row r="607" spans="2:5" ht="12.75">
      <c r="B607" s="79"/>
      <c r="C607" s="78"/>
      <c r="D607" s="78"/>
      <c r="E607" s="78"/>
    </row>
    <row r="608" spans="2:5" ht="12.75">
      <c r="B608" s="79"/>
      <c r="C608" s="78"/>
      <c r="D608" s="78"/>
      <c r="E608" s="78"/>
    </row>
    <row r="609" spans="2:5" ht="12.75">
      <c r="B609" s="79"/>
      <c r="C609" s="78"/>
      <c r="D609" s="78"/>
      <c r="E609" s="78"/>
    </row>
    <row r="610" spans="2:5" ht="12.75">
      <c r="B610" s="79"/>
      <c r="C610" s="78"/>
      <c r="D610" s="78"/>
      <c r="E610" s="78"/>
    </row>
    <row r="611" spans="2:5" ht="12.75">
      <c r="B611" s="79"/>
      <c r="C611" s="78"/>
      <c r="D611" s="78"/>
      <c r="E611" s="78"/>
    </row>
    <row r="612" spans="2:5" ht="12.75">
      <c r="B612" s="79"/>
      <c r="C612" s="78"/>
      <c r="D612" s="78"/>
      <c r="E612" s="78"/>
    </row>
    <row r="613" spans="2:5" ht="12.75">
      <c r="B613" s="79"/>
      <c r="C613" s="78"/>
      <c r="D613" s="78"/>
      <c r="E613" s="78"/>
    </row>
    <row r="614" spans="2:5" ht="12.75">
      <c r="B614" s="79"/>
      <c r="C614" s="78"/>
      <c r="D614" s="78"/>
      <c r="E614" s="78"/>
    </row>
    <row r="615" spans="2:5" ht="12.75">
      <c r="B615" s="79"/>
      <c r="C615" s="78"/>
      <c r="D615" s="78"/>
      <c r="E615" s="78"/>
    </row>
    <row r="616" spans="2:5" ht="12.75">
      <c r="B616" s="79"/>
      <c r="C616" s="78"/>
      <c r="D616" s="78"/>
      <c r="E616" s="78"/>
    </row>
    <row r="617" spans="2:5" ht="12.75">
      <c r="B617" s="79"/>
      <c r="C617" s="78"/>
      <c r="D617" s="78"/>
      <c r="E617" s="78"/>
    </row>
    <row r="618" spans="2:5" ht="12.75">
      <c r="B618" s="79"/>
      <c r="C618" s="78"/>
      <c r="D618" s="78"/>
      <c r="E618" s="78"/>
    </row>
    <row r="619" spans="2:5" ht="12.75">
      <c r="B619" s="79"/>
      <c r="C619" s="78"/>
      <c r="D619" s="78"/>
      <c r="E619" s="78"/>
    </row>
    <row r="620" spans="2:5" ht="12.75">
      <c r="B620" s="79"/>
      <c r="C620" s="78"/>
      <c r="D620" s="78"/>
      <c r="E620" s="78"/>
    </row>
    <row r="621" spans="2:5" ht="12.75">
      <c r="B621" s="79"/>
      <c r="C621" s="78"/>
      <c r="D621" s="78"/>
      <c r="E621" s="78"/>
    </row>
    <row r="622" spans="2:5" ht="12.75">
      <c r="B622" s="79"/>
      <c r="C622" s="78"/>
      <c r="D622" s="78"/>
      <c r="E622" s="78"/>
    </row>
    <row r="623" spans="2:5" ht="12.75">
      <c r="B623" s="79"/>
      <c r="C623" s="78"/>
      <c r="D623" s="78"/>
      <c r="E623" s="78"/>
    </row>
    <row r="624" spans="2:5" ht="12.75">
      <c r="B624" s="79"/>
      <c r="C624" s="78"/>
      <c r="D624" s="78"/>
      <c r="E624" s="78"/>
    </row>
    <row r="625" spans="2:5" ht="12.75">
      <c r="B625" s="79"/>
      <c r="C625" s="78"/>
      <c r="D625" s="78"/>
      <c r="E625" s="78"/>
    </row>
    <row r="626" spans="2:5" ht="12.75">
      <c r="B626" s="79"/>
      <c r="C626" s="78"/>
      <c r="D626" s="78"/>
      <c r="E626" s="78"/>
    </row>
    <row r="627" spans="2:5" ht="12.75">
      <c r="B627" s="79"/>
      <c r="C627" s="78"/>
      <c r="D627" s="78"/>
      <c r="E627" s="78"/>
    </row>
    <row r="628" spans="2:5" ht="12.75">
      <c r="B628" s="79"/>
      <c r="C628" s="78"/>
      <c r="D628" s="78"/>
      <c r="E628" s="78"/>
    </row>
    <row r="629" spans="2:5" ht="12.75">
      <c r="B629" s="79"/>
      <c r="C629" s="78"/>
      <c r="D629" s="78"/>
      <c r="E629" s="78"/>
    </row>
    <row r="630" spans="2:5" ht="12.75">
      <c r="B630" s="79"/>
      <c r="C630" s="78"/>
      <c r="D630" s="78"/>
      <c r="E630" s="78"/>
    </row>
    <row r="631" spans="2:5" ht="12.75">
      <c r="B631" s="79"/>
      <c r="C631" s="78"/>
      <c r="D631" s="78"/>
      <c r="E631" s="78"/>
    </row>
    <row r="632" spans="2:5" ht="12.75">
      <c r="B632" s="79"/>
      <c r="C632" s="78"/>
      <c r="D632" s="78"/>
      <c r="E632" s="78"/>
    </row>
    <row r="633" spans="2:5" ht="12.75">
      <c r="B633" s="79"/>
      <c r="C633" s="78"/>
      <c r="D633" s="78"/>
      <c r="E633" s="78"/>
    </row>
    <row r="634" spans="2:5" ht="12.75">
      <c r="B634" s="79"/>
      <c r="C634" s="78"/>
      <c r="D634" s="78"/>
      <c r="E634" s="78"/>
    </row>
    <row r="635" spans="2:5" ht="12.75">
      <c r="B635" s="79"/>
      <c r="C635" s="78"/>
      <c r="D635" s="78"/>
      <c r="E635" s="78"/>
    </row>
    <row r="636" spans="2:5" ht="12.75">
      <c r="B636" s="79"/>
      <c r="C636" s="78"/>
      <c r="D636" s="78"/>
      <c r="E636" s="78"/>
    </row>
    <row r="637" spans="2:5" ht="12.75">
      <c r="B637" s="79"/>
      <c r="C637" s="78"/>
      <c r="D637" s="78"/>
      <c r="E637" s="78"/>
    </row>
    <row r="638" spans="2:5" ht="12.75">
      <c r="B638" s="79"/>
      <c r="C638" s="78"/>
      <c r="D638" s="78"/>
      <c r="E638" s="78"/>
    </row>
    <row r="639" spans="2:5" ht="12.75">
      <c r="B639" s="79"/>
      <c r="C639" s="78"/>
      <c r="D639" s="78"/>
      <c r="E639" s="78"/>
    </row>
    <row r="640" spans="2:5" ht="12.75">
      <c r="B640" s="79"/>
      <c r="C640" s="78"/>
      <c r="D640" s="78"/>
      <c r="E640" s="78"/>
    </row>
    <row r="641" spans="2:5" ht="12.75">
      <c r="B641" s="79"/>
      <c r="C641" s="78"/>
      <c r="D641" s="78"/>
      <c r="E641" s="78"/>
    </row>
    <row r="642" spans="2:5" ht="12.75">
      <c r="B642" s="79"/>
      <c r="C642" s="78"/>
      <c r="D642" s="78"/>
      <c r="E642" s="78"/>
    </row>
    <row r="643" spans="2:5" ht="12.75">
      <c r="B643" s="79"/>
      <c r="C643" s="78"/>
      <c r="D643" s="78"/>
      <c r="E643" s="78"/>
    </row>
    <row r="644" spans="2:5" ht="12.75">
      <c r="B644" s="79"/>
      <c r="C644" s="78"/>
      <c r="D644" s="78"/>
      <c r="E644" s="78"/>
    </row>
    <row r="645" spans="2:5" ht="12.75">
      <c r="B645" s="79"/>
      <c r="C645" s="78"/>
      <c r="D645" s="78"/>
      <c r="E645" s="78"/>
    </row>
    <row r="646" spans="2:5" ht="12.75">
      <c r="B646" s="79"/>
      <c r="C646" s="78"/>
      <c r="D646" s="78"/>
      <c r="E646" s="78"/>
    </row>
    <row r="647" spans="2:5" ht="12.75">
      <c r="B647" s="79"/>
      <c r="C647" s="78"/>
      <c r="D647" s="78"/>
      <c r="E647" s="78"/>
    </row>
    <row r="648" spans="2:5" ht="12.75">
      <c r="B648" s="79"/>
      <c r="C648" s="78"/>
      <c r="D648" s="78"/>
      <c r="E648" s="78"/>
    </row>
    <row r="649" spans="2:5" ht="12.75">
      <c r="B649" s="79"/>
      <c r="C649" s="78"/>
      <c r="D649" s="78"/>
      <c r="E649" s="78"/>
    </row>
    <row r="650" spans="2:5" ht="12.75">
      <c r="B650" s="79"/>
      <c r="C650" s="78"/>
      <c r="D650" s="78"/>
      <c r="E650" s="78"/>
    </row>
    <row r="651" spans="2:5" ht="12.75">
      <c r="B651" s="79"/>
      <c r="C651" s="78"/>
      <c r="D651" s="78"/>
      <c r="E651" s="78"/>
    </row>
    <row r="652" spans="2:5" ht="12.75">
      <c r="B652" s="79"/>
      <c r="C652" s="78"/>
      <c r="D652" s="78"/>
      <c r="E652" s="78"/>
    </row>
    <row r="653" spans="2:5" ht="12.75">
      <c r="B653" s="79"/>
      <c r="C653" s="78"/>
      <c r="D653" s="78"/>
      <c r="E653" s="78"/>
    </row>
    <row r="654" spans="2:5" ht="12.75">
      <c r="B654" s="79"/>
      <c r="C654" s="78"/>
      <c r="D654" s="78"/>
      <c r="E654" s="78"/>
    </row>
    <row r="655" spans="2:5" ht="12.75">
      <c r="B655" s="79"/>
      <c r="C655" s="78"/>
      <c r="D655" s="78"/>
      <c r="E655" s="78"/>
    </row>
    <row r="656" spans="2:5" ht="12.75">
      <c r="B656" s="79"/>
      <c r="C656" s="78"/>
      <c r="D656" s="78"/>
      <c r="E656" s="78"/>
    </row>
    <row r="657" spans="2:5" ht="12.75">
      <c r="B657" s="79"/>
      <c r="C657" s="78"/>
      <c r="D657" s="78"/>
      <c r="E657" s="78"/>
    </row>
    <row r="658" spans="2:5" ht="12.75">
      <c r="B658" s="79"/>
      <c r="C658" s="78"/>
      <c r="D658" s="78"/>
      <c r="E658" s="78"/>
    </row>
    <row r="659" spans="2:5" ht="12.75">
      <c r="B659" s="79"/>
      <c r="C659" s="78"/>
      <c r="D659" s="78"/>
      <c r="E659" s="78"/>
    </row>
    <row r="660" spans="2:5" ht="12.75">
      <c r="B660" s="79"/>
      <c r="C660" s="78"/>
      <c r="D660" s="78"/>
      <c r="E660" s="78"/>
    </row>
    <row r="661" spans="2:5" ht="12.75">
      <c r="B661" s="79"/>
      <c r="C661" s="78"/>
      <c r="D661" s="78"/>
      <c r="E661" s="78"/>
    </row>
    <row r="662" spans="2:5" ht="12.75">
      <c r="B662" s="79"/>
      <c r="C662" s="78"/>
      <c r="D662" s="78"/>
      <c r="E662" s="78"/>
    </row>
    <row r="663" spans="2:5" ht="12.75">
      <c r="B663" s="79"/>
      <c r="C663" s="78"/>
      <c r="D663" s="78"/>
      <c r="E663" s="78"/>
    </row>
    <row r="664" spans="2:5" ht="12.75">
      <c r="B664" s="79"/>
      <c r="C664" s="78"/>
      <c r="D664" s="78"/>
      <c r="E664" s="78"/>
    </row>
    <row r="665" spans="2:5" ht="12.75">
      <c r="B665" s="79"/>
      <c r="C665" s="78"/>
      <c r="D665" s="78"/>
      <c r="E665" s="78"/>
    </row>
    <row r="666" spans="2:5" ht="12.75">
      <c r="B666" s="79"/>
      <c r="C666" s="78"/>
      <c r="D666" s="78"/>
      <c r="E666" s="78"/>
    </row>
    <row r="667" spans="2:5" ht="12.75">
      <c r="B667" s="79"/>
      <c r="C667" s="78"/>
      <c r="D667" s="78"/>
      <c r="E667" s="78"/>
    </row>
    <row r="668" spans="2:5" ht="12.75">
      <c r="B668" s="79"/>
      <c r="C668" s="78"/>
      <c r="D668" s="78"/>
      <c r="E668" s="78"/>
    </row>
    <row r="669" spans="2:5" ht="12.75">
      <c r="B669" s="79"/>
      <c r="C669" s="78"/>
      <c r="D669" s="78"/>
      <c r="E669" s="78"/>
    </row>
    <row r="670" spans="2:5" ht="12.75">
      <c r="B670" s="79"/>
      <c r="C670" s="78"/>
      <c r="D670" s="78"/>
      <c r="E670" s="78"/>
    </row>
    <row r="671" spans="2:5" ht="12.75">
      <c r="B671" s="79"/>
      <c r="C671" s="78"/>
      <c r="D671" s="78"/>
      <c r="E671" s="78"/>
    </row>
    <row r="672" spans="2:5" ht="12.75">
      <c r="B672" s="79"/>
      <c r="C672" s="78"/>
      <c r="D672" s="78"/>
      <c r="E672" s="78"/>
    </row>
    <row r="673" spans="2:5" ht="12.75">
      <c r="B673" s="79"/>
      <c r="C673" s="78"/>
      <c r="D673" s="78"/>
      <c r="E673" s="78"/>
    </row>
    <row r="674" spans="2:5" ht="12.75">
      <c r="B674" s="79"/>
      <c r="C674" s="78"/>
      <c r="D674" s="78"/>
      <c r="E674" s="78"/>
    </row>
    <row r="675" spans="2:5" ht="12.75">
      <c r="B675" s="79"/>
      <c r="C675" s="78"/>
      <c r="D675" s="78"/>
      <c r="E675" s="78"/>
    </row>
    <row r="676" spans="2:5" ht="12.75">
      <c r="B676" s="79"/>
      <c r="C676" s="78"/>
      <c r="D676" s="78"/>
      <c r="E676" s="78"/>
    </row>
    <row r="677" spans="2:5" ht="12.75">
      <c r="B677" s="79"/>
      <c r="C677" s="78"/>
      <c r="D677" s="78"/>
      <c r="E677" s="78"/>
    </row>
    <row r="678" spans="2:5" ht="12.75">
      <c r="B678" s="79"/>
      <c r="C678" s="78"/>
      <c r="D678" s="78"/>
      <c r="E678" s="78"/>
    </row>
    <row r="679" spans="2:5" ht="12.75">
      <c r="B679" s="79"/>
      <c r="C679" s="78"/>
      <c r="D679" s="78"/>
      <c r="E679" s="78"/>
    </row>
    <row r="680" spans="2:5" ht="12.75">
      <c r="B680" s="79"/>
      <c r="C680" s="78"/>
      <c r="D680" s="78"/>
      <c r="E680" s="78"/>
    </row>
    <row r="681" spans="2:5" ht="12.75">
      <c r="B681" s="79"/>
      <c r="C681" s="78"/>
      <c r="D681" s="78"/>
      <c r="E681" s="78"/>
    </row>
    <row r="682" spans="2:5" ht="12.75">
      <c r="B682" s="79"/>
      <c r="C682" s="78"/>
      <c r="D682" s="78"/>
      <c r="E682" s="78"/>
    </row>
    <row r="683" spans="2:5" ht="12.75">
      <c r="B683" s="79"/>
      <c r="C683" s="78"/>
      <c r="D683" s="78"/>
      <c r="E683" s="78"/>
    </row>
    <row r="684" spans="2:5" ht="12.75">
      <c r="B684" s="79"/>
      <c r="C684" s="78"/>
      <c r="D684" s="78"/>
      <c r="E684" s="78"/>
    </row>
    <row r="685" spans="2:5" ht="12.75">
      <c r="B685" s="79"/>
      <c r="C685" s="78"/>
      <c r="D685" s="78"/>
      <c r="E685" s="78"/>
    </row>
    <row r="686" spans="2:5" ht="12.75">
      <c r="B686" s="79"/>
      <c r="C686" s="78"/>
      <c r="D686" s="78"/>
      <c r="E686" s="78"/>
    </row>
    <row r="687" spans="2:5" ht="12.75">
      <c r="B687" s="79"/>
      <c r="C687" s="78"/>
      <c r="D687" s="78"/>
      <c r="E687" s="78"/>
    </row>
    <row r="688" spans="2:5" ht="12.75">
      <c r="B688" s="79"/>
      <c r="C688" s="78"/>
      <c r="D688" s="78"/>
      <c r="E688" s="78"/>
    </row>
    <row r="689" spans="2:5" ht="12.75">
      <c r="B689" s="79"/>
      <c r="C689" s="78"/>
      <c r="D689" s="78"/>
      <c r="E689" s="78"/>
    </row>
    <row r="690" spans="2:5" ht="12.75">
      <c r="B690" s="79"/>
      <c r="C690" s="78"/>
      <c r="D690" s="78"/>
      <c r="E690" s="78"/>
    </row>
    <row r="691" spans="2:5" ht="12.75">
      <c r="B691" s="79"/>
      <c r="C691" s="78"/>
      <c r="D691" s="78"/>
      <c r="E691" s="78"/>
    </row>
    <row r="692" spans="2:5" ht="12.75">
      <c r="B692" s="79"/>
      <c r="C692" s="78"/>
      <c r="D692" s="78"/>
      <c r="E692" s="78"/>
    </row>
    <row r="693" spans="2:5" ht="12.75">
      <c r="B693" s="79"/>
      <c r="C693" s="78"/>
      <c r="D693" s="78"/>
      <c r="E693" s="78"/>
    </row>
    <row r="694" spans="2:5" ht="12.75">
      <c r="B694" s="79"/>
      <c r="C694" s="78"/>
      <c r="D694" s="78"/>
      <c r="E694" s="78"/>
    </row>
    <row r="695" spans="2:5" ht="12.75">
      <c r="B695" s="79"/>
      <c r="C695" s="78"/>
      <c r="D695" s="78"/>
      <c r="E695" s="78"/>
    </row>
    <row r="696" spans="2:5" ht="12.75">
      <c r="B696" s="79"/>
      <c r="C696" s="78"/>
      <c r="D696" s="78"/>
      <c r="E696" s="78"/>
    </row>
    <row r="697" spans="2:5" ht="12.75">
      <c r="B697" s="79"/>
      <c r="C697" s="78"/>
      <c r="D697" s="78"/>
      <c r="E697" s="78"/>
    </row>
    <row r="698" spans="2:5" ht="12.75">
      <c r="B698" s="79"/>
      <c r="C698" s="78"/>
      <c r="D698" s="78"/>
      <c r="E698" s="78"/>
    </row>
    <row r="699" spans="2:5" ht="12.75">
      <c r="B699" s="79"/>
      <c r="C699" s="78"/>
      <c r="D699" s="78"/>
      <c r="E699" s="78"/>
    </row>
    <row r="700" spans="2:5" ht="12.75">
      <c r="B700" s="79"/>
      <c r="C700" s="78"/>
      <c r="D700" s="78"/>
      <c r="E700" s="78"/>
    </row>
    <row r="701" spans="2:5" ht="12.75">
      <c r="B701" s="79"/>
      <c r="C701" s="78"/>
      <c r="D701" s="78"/>
      <c r="E701" s="78"/>
    </row>
    <row r="702" spans="2:5" ht="12.75">
      <c r="B702" s="79"/>
      <c r="C702" s="78"/>
      <c r="D702" s="78"/>
      <c r="E702" s="78"/>
    </row>
    <row r="703" spans="2:5" ht="12.75">
      <c r="B703" s="79"/>
      <c r="C703" s="78"/>
      <c r="D703" s="78"/>
      <c r="E703" s="78"/>
    </row>
    <row r="704" spans="2:5" ht="12.75">
      <c r="B704" s="79"/>
      <c r="C704" s="78"/>
      <c r="D704" s="78"/>
      <c r="E704" s="78"/>
    </row>
    <row r="705" spans="2:5" ht="12.75">
      <c r="B705" s="79"/>
      <c r="C705" s="78"/>
      <c r="D705" s="78"/>
      <c r="E705" s="78"/>
    </row>
    <row r="706" spans="2:5" ht="12.75">
      <c r="B706" s="79"/>
      <c r="C706" s="78"/>
      <c r="D706" s="78"/>
      <c r="E706" s="78"/>
    </row>
    <row r="707" spans="2:5" ht="12.75">
      <c r="B707" s="79"/>
      <c r="C707" s="78"/>
      <c r="D707" s="78"/>
      <c r="E707" s="78"/>
    </row>
    <row r="708" spans="2:5" ht="12.75">
      <c r="B708" s="79"/>
      <c r="C708" s="78"/>
      <c r="D708" s="78"/>
      <c r="E708" s="78"/>
    </row>
    <row r="709" spans="2:5" ht="12.75">
      <c r="B709" s="79"/>
      <c r="C709" s="78"/>
      <c r="D709" s="78"/>
      <c r="E709" s="78"/>
    </row>
    <row r="710" spans="2:5" ht="12.75">
      <c r="B710" s="79"/>
      <c r="C710" s="78"/>
      <c r="D710" s="78"/>
      <c r="E710" s="78"/>
    </row>
    <row r="711" spans="2:5" ht="12.75">
      <c r="B711" s="79"/>
      <c r="C711" s="78"/>
      <c r="D711" s="78"/>
      <c r="E711" s="78"/>
    </row>
    <row r="712" spans="2:5" ht="12.75">
      <c r="B712" s="79"/>
      <c r="C712" s="78"/>
      <c r="D712" s="78"/>
      <c r="E712" s="78"/>
    </row>
    <row r="713" spans="2:5" ht="12.75">
      <c r="B713" s="79"/>
      <c r="C713" s="78"/>
      <c r="D713" s="78"/>
      <c r="E713" s="78"/>
    </row>
    <row r="714" spans="2:5" ht="12.75">
      <c r="B714" s="79"/>
      <c r="C714" s="78"/>
      <c r="D714" s="78"/>
      <c r="E714" s="78"/>
    </row>
    <row r="715" spans="2:5" ht="12.75">
      <c r="B715" s="79"/>
      <c r="C715" s="78"/>
      <c r="D715" s="78"/>
      <c r="E715" s="78"/>
    </row>
    <row r="716" spans="2:5" ht="12.75">
      <c r="B716" s="79"/>
      <c r="C716" s="78"/>
      <c r="D716" s="78"/>
      <c r="E716" s="78"/>
    </row>
    <row r="717" spans="2:5" ht="12.75">
      <c r="B717" s="79"/>
      <c r="C717" s="78"/>
      <c r="D717" s="78"/>
      <c r="E717" s="78"/>
    </row>
    <row r="718" spans="2:5" ht="12.75">
      <c r="B718" s="79"/>
      <c r="C718" s="78"/>
      <c r="D718" s="78"/>
      <c r="E718" s="78"/>
    </row>
    <row r="719" spans="2:5" ht="12.75">
      <c r="B719" s="79"/>
      <c r="C719" s="78"/>
      <c r="D719" s="78"/>
      <c r="E719" s="78"/>
    </row>
    <row r="720" spans="2:5" ht="12.75">
      <c r="B720" s="79"/>
      <c r="C720" s="78"/>
      <c r="D720" s="78"/>
      <c r="E720" s="78"/>
    </row>
    <row r="721" spans="2:5" ht="12.75">
      <c r="B721" s="79"/>
      <c r="C721" s="78"/>
      <c r="D721" s="78"/>
      <c r="E721" s="78"/>
    </row>
    <row r="722" spans="2:5" ht="12.75">
      <c r="B722" s="79"/>
      <c r="C722" s="78"/>
      <c r="D722" s="78"/>
      <c r="E722" s="78"/>
    </row>
    <row r="723" spans="2:5" ht="12.75">
      <c r="B723" s="79"/>
      <c r="C723" s="78"/>
      <c r="D723" s="78"/>
      <c r="E723" s="78"/>
    </row>
    <row r="724" spans="2:5" ht="12.75">
      <c r="B724" s="79"/>
      <c r="C724" s="78"/>
      <c r="D724" s="78"/>
      <c r="E724" s="78"/>
    </row>
    <row r="725" spans="2:5" ht="12.75">
      <c r="B725" s="79"/>
      <c r="C725" s="78"/>
      <c r="D725" s="78"/>
      <c r="E725" s="78"/>
    </row>
    <row r="726" spans="2:5" ht="12.75">
      <c r="B726" s="79"/>
      <c r="C726" s="78"/>
      <c r="D726" s="78"/>
      <c r="E726" s="78"/>
    </row>
    <row r="727" spans="2:5" ht="12.75">
      <c r="B727" s="79"/>
      <c r="C727" s="78"/>
      <c r="D727" s="78"/>
      <c r="E727" s="78"/>
    </row>
    <row r="728" spans="2:5" ht="12.75">
      <c r="B728" s="79"/>
      <c r="C728" s="78"/>
      <c r="D728" s="78"/>
      <c r="E728" s="78"/>
    </row>
    <row r="729" spans="2:5" ht="12.75">
      <c r="B729" s="79"/>
      <c r="C729" s="78"/>
      <c r="D729" s="78"/>
      <c r="E729" s="78"/>
    </row>
    <row r="730" spans="2:5" ht="12.75">
      <c r="B730" s="79"/>
      <c r="C730" s="78"/>
      <c r="D730" s="78"/>
      <c r="E730" s="78"/>
    </row>
    <row r="731" spans="2:5" ht="12.75">
      <c r="B731" s="79"/>
      <c r="C731" s="78"/>
      <c r="D731" s="78"/>
      <c r="E731" s="78"/>
    </row>
    <row r="732" spans="2:5" ht="12.75">
      <c r="B732" s="79"/>
      <c r="C732" s="78"/>
      <c r="D732" s="78"/>
      <c r="E732" s="78"/>
    </row>
    <row r="733" spans="2:5" ht="12.75">
      <c r="B733" s="79"/>
      <c r="C733" s="78"/>
      <c r="D733" s="78"/>
      <c r="E733" s="78"/>
    </row>
    <row r="734" spans="2:5" ht="12.75">
      <c r="B734" s="79"/>
      <c r="C734" s="78"/>
      <c r="D734" s="78"/>
      <c r="E734" s="78"/>
    </row>
    <row r="735" spans="2:5" ht="12.75">
      <c r="B735" s="79"/>
      <c r="C735" s="78"/>
      <c r="D735" s="78"/>
      <c r="E735" s="78"/>
    </row>
    <row r="736" spans="2:5" ht="12.75">
      <c r="B736" s="79"/>
      <c r="C736" s="78"/>
      <c r="D736" s="78"/>
      <c r="E736" s="78"/>
    </row>
    <row r="737" spans="2:5" ht="12.75">
      <c r="B737" s="79"/>
      <c r="C737" s="78"/>
      <c r="D737" s="78"/>
      <c r="E737" s="78"/>
    </row>
    <row r="738" spans="2:5" ht="12.75">
      <c r="B738" s="79"/>
      <c r="C738" s="78"/>
      <c r="D738" s="78"/>
      <c r="E738" s="78"/>
    </row>
    <row r="739" spans="2:5" ht="12.75">
      <c r="B739" s="79"/>
      <c r="C739" s="78"/>
      <c r="D739" s="78"/>
      <c r="E739" s="78"/>
    </row>
    <row r="740" spans="2:5" ht="12.75">
      <c r="B740" s="79"/>
      <c r="C740" s="78"/>
      <c r="D740" s="78"/>
      <c r="E740" s="78"/>
    </row>
    <row r="741" spans="2:5" ht="12.75">
      <c r="B741" s="79"/>
      <c r="C741" s="78"/>
      <c r="D741" s="78"/>
      <c r="E741" s="78"/>
    </row>
    <row r="742" spans="2:5" ht="12.75">
      <c r="B742" s="79"/>
      <c r="C742" s="78"/>
      <c r="D742" s="78"/>
      <c r="E742" s="78"/>
    </row>
    <row r="743" spans="2:5" ht="12.75">
      <c r="B743" s="79"/>
      <c r="C743" s="78"/>
      <c r="D743" s="78"/>
      <c r="E743" s="78"/>
    </row>
    <row r="744" spans="2:5" ht="12.75">
      <c r="B744" s="79"/>
      <c r="C744" s="78"/>
      <c r="D744" s="78"/>
      <c r="E744" s="78"/>
    </row>
    <row r="745" spans="2:5" ht="12.75">
      <c r="B745" s="79"/>
      <c r="C745" s="78"/>
      <c r="D745" s="78"/>
      <c r="E745" s="78"/>
    </row>
    <row r="746" spans="2:5" ht="12.75">
      <c r="B746" s="79"/>
      <c r="C746" s="78"/>
      <c r="D746" s="78"/>
      <c r="E746" s="78"/>
    </row>
    <row r="747" spans="2:5" ht="12.75">
      <c r="B747" s="79"/>
      <c r="C747" s="78"/>
      <c r="D747" s="78"/>
      <c r="E747" s="78"/>
    </row>
    <row r="748" spans="2:5" ht="12.75">
      <c r="B748" s="79"/>
      <c r="C748" s="78"/>
      <c r="D748" s="78"/>
      <c r="E748" s="78"/>
    </row>
    <row r="749" spans="2:5" ht="12.75">
      <c r="B749" s="79"/>
      <c r="C749" s="78"/>
      <c r="D749" s="78"/>
      <c r="E749" s="78"/>
    </row>
    <row r="750" spans="2:5" ht="12.75">
      <c r="B750" s="79"/>
      <c r="C750" s="78"/>
      <c r="D750" s="78"/>
      <c r="E750" s="78"/>
    </row>
    <row r="751" spans="2:5" ht="12.75">
      <c r="B751" s="79"/>
      <c r="C751" s="78"/>
      <c r="D751" s="78"/>
      <c r="E751" s="78"/>
    </row>
    <row r="752" spans="2:5" ht="12.75">
      <c r="B752" s="79"/>
      <c r="C752" s="78"/>
      <c r="D752" s="78"/>
      <c r="E752" s="78"/>
    </row>
    <row r="753" spans="2:5" ht="12.75">
      <c r="B753" s="79"/>
      <c r="C753" s="78"/>
      <c r="D753" s="78"/>
      <c r="E753" s="78"/>
    </row>
    <row r="754" spans="2:5" ht="12.75">
      <c r="B754" s="79"/>
      <c r="C754" s="78"/>
      <c r="D754" s="78"/>
      <c r="E754" s="78"/>
    </row>
    <row r="755" spans="2:5" ht="12.75">
      <c r="B755" s="79"/>
      <c r="C755" s="78"/>
      <c r="D755" s="78"/>
      <c r="E755" s="78"/>
    </row>
    <row r="756" spans="2:5" ht="12.75">
      <c r="B756" s="79"/>
      <c r="C756" s="78"/>
      <c r="D756" s="78"/>
      <c r="E756" s="78"/>
    </row>
    <row r="757" spans="2:5" ht="12.75">
      <c r="B757" s="79"/>
      <c r="C757" s="78"/>
      <c r="D757" s="78"/>
      <c r="E757" s="78"/>
    </row>
    <row r="758" spans="2:5" ht="12.75">
      <c r="B758" s="79"/>
      <c r="C758" s="78"/>
      <c r="D758" s="78"/>
      <c r="E758" s="78"/>
    </row>
    <row r="759" spans="2:5" ht="12.75">
      <c r="B759" s="79"/>
      <c r="C759" s="78"/>
      <c r="D759" s="78"/>
      <c r="E759" s="78"/>
    </row>
    <row r="760" spans="2:5" ht="12.75">
      <c r="B760" s="79"/>
      <c r="C760" s="78"/>
      <c r="D760" s="78"/>
      <c r="E760" s="78"/>
    </row>
    <row r="761" spans="2:5" ht="12.75">
      <c r="B761" s="79"/>
      <c r="C761" s="78"/>
      <c r="D761" s="78"/>
      <c r="E761" s="78"/>
    </row>
    <row r="762" spans="2:5" ht="12.75">
      <c r="B762" s="79"/>
      <c r="C762" s="78"/>
      <c r="D762" s="78"/>
      <c r="E762" s="78"/>
    </row>
    <row r="763" spans="2:5" ht="12.75">
      <c r="B763" s="79"/>
      <c r="C763" s="78"/>
      <c r="D763" s="78"/>
      <c r="E763" s="78"/>
    </row>
    <row r="764" spans="2:5" ht="12.75">
      <c r="B764" s="79"/>
      <c r="C764" s="78"/>
      <c r="D764" s="78"/>
      <c r="E764" s="78"/>
    </row>
    <row r="765" spans="2:5" ht="12.75">
      <c r="B765" s="79"/>
      <c r="C765" s="78"/>
      <c r="D765" s="78"/>
      <c r="E765" s="78"/>
    </row>
    <row r="766" spans="2:5" ht="12.75">
      <c r="B766" s="79"/>
      <c r="C766" s="78"/>
      <c r="D766" s="78"/>
      <c r="E766" s="78"/>
    </row>
    <row r="767" spans="2:5" ht="12.75">
      <c r="B767" s="79"/>
      <c r="C767" s="78"/>
      <c r="D767" s="78"/>
      <c r="E767" s="78"/>
    </row>
    <row r="768" spans="2:5" ht="12.75">
      <c r="B768" s="79"/>
      <c r="C768" s="78"/>
      <c r="D768" s="78"/>
      <c r="E768" s="78"/>
    </row>
    <row r="769" spans="2:5" ht="12.75">
      <c r="B769" s="79"/>
      <c r="C769" s="78"/>
      <c r="D769" s="78"/>
      <c r="E769" s="78"/>
    </row>
    <row r="770" spans="2:5" ht="12.75">
      <c r="B770" s="79"/>
      <c r="C770" s="78"/>
      <c r="D770" s="78"/>
      <c r="E770" s="78"/>
    </row>
    <row r="771" spans="2:5" ht="12.75">
      <c r="B771" s="79"/>
      <c r="C771" s="78"/>
      <c r="D771" s="78"/>
      <c r="E771" s="78"/>
    </row>
    <row r="772" spans="2:5" ht="12.75">
      <c r="B772" s="79"/>
      <c r="C772" s="78"/>
      <c r="D772" s="78"/>
      <c r="E772" s="78"/>
    </row>
    <row r="773" spans="2:5" ht="12.75">
      <c r="B773" s="79"/>
      <c r="C773" s="78"/>
      <c r="D773" s="78"/>
      <c r="E773" s="78"/>
    </row>
    <row r="774" spans="2:5" ht="12.75">
      <c r="B774" s="79"/>
      <c r="C774" s="78"/>
      <c r="D774" s="78"/>
      <c r="E774" s="78"/>
    </row>
    <row r="775" spans="2:5" ht="12.75">
      <c r="B775" s="79"/>
      <c r="C775" s="78"/>
      <c r="D775" s="78"/>
      <c r="E775" s="78"/>
    </row>
    <row r="776" spans="2:5" ht="12.75">
      <c r="B776" s="79"/>
      <c r="C776" s="78"/>
      <c r="D776" s="78"/>
      <c r="E776" s="78"/>
    </row>
    <row r="777" spans="2:5" ht="12.75">
      <c r="B777" s="79"/>
      <c r="C777" s="78"/>
      <c r="D777" s="78"/>
      <c r="E777" s="78"/>
    </row>
    <row r="778" spans="2:5" ht="12.75">
      <c r="B778" s="79"/>
      <c r="C778" s="78"/>
      <c r="D778" s="78"/>
      <c r="E778" s="78"/>
    </row>
    <row r="779" spans="2:5" ht="12.75">
      <c r="B779" s="79"/>
      <c r="C779" s="78"/>
      <c r="D779" s="78"/>
      <c r="E779" s="78"/>
    </row>
    <row r="780" spans="2:5" ht="12.75">
      <c r="B780" s="79"/>
      <c r="C780" s="78"/>
      <c r="D780" s="78"/>
      <c r="E780" s="78"/>
    </row>
    <row r="781" spans="2:5" ht="12.75">
      <c r="B781" s="79"/>
      <c r="C781" s="78"/>
      <c r="D781" s="78"/>
      <c r="E781" s="78"/>
    </row>
    <row r="782" spans="2:5" ht="12.75">
      <c r="B782" s="79"/>
      <c r="C782" s="78"/>
      <c r="D782" s="78"/>
      <c r="E782" s="78"/>
    </row>
    <row r="783" spans="2:5" ht="12.75">
      <c r="B783" s="79"/>
      <c r="C783" s="78"/>
      <c r="D783" s="78"/>
      <c r="E783" s="78"/>
    </row>
    <row r="784" spans="2:5" ht="12.75">
      <c r="B784" s="79"/>
      <c r="C784" s="78"/>
      <c r="D784" s="78"/>
      <c r="E784" s="78"/>
    </row>
    <row r="785" spans="2:5" ht="12.75">
      <c r="B785" s="79"/>
      <c r="C785" s="78"/>
      <c r="D785" s="78"/>
      <c r="E785" s="78"/>
    </row>
    <row r="786" spans="2:5" ht="12.75">
      <c r="B786" s="79"/>
      <c r="C786" s="78"/>
      <c r="D786" s="78"/>
      <c r="E786" s="78"/>
    </row>
    <row r="787" spans="2:5" ht="12.75">
      <c r="B787" s="79"/>
      <c r="C787" s="78"/>
      <c r="D787" s="78"/>
      <c r="E787" s="78"/>
    </row>
    <row r="788" spans="2:5" ht="12.75">
      <c r="B788" s="79"/>
      <c r="C788" s="78"/>
      <c r="D788" s="78"/>
      <c r="E788" s="78"/>
    </row>
    <row r="789" spans="2:5" ht="12.75">
      <c r="B789" s="79"/>
      <c r="C789" s="78"/>
      <c r="D789" s="78"/>
      <c r="E789" s="78"/>
    </row>
    <row r="790" spans="2:5" ht="12.75">
      <c r="B790" s="79"/>
      <c r="C790" s="78"/>
      <c r="D790" s="78"/>
      <c r="E790" s="78"/>
    </row>
    <row r="791" spans="2:5" ht="12.75">
      <c r="B791" s="79"/>
      <c r="C791" s="78"/>
      <c r="D791" s="78"/>
      <c r="E791" s="78"/>
    </row>
    <row r="792" spans="2:5" ht="12.75">
      <c r="B792" s="79"/>
      <c r="C792" s="78"/>
      <c r="D792" s="78"/>
      <c r="E792" s="78"/>
    </row>
    <row r="793" spans="2:5" ht="12.75">
      <c r="B793" s="79"/>
      <c r="C793" s="78"/>
      <c r="D793" s="78"/>
      <c r="E793" s="78"/>
    </row>
    <row r="794" spans="2:5" ht="12.75">
      <c r="B794" s="79"/>
      <c r="C794" s="78"/>
      <c r="D794" s="78"/>
      <c r="E794" s="78"/>
    </row>
    <row r="795" spans="2:5" ht="12.75">
      <c r="B795" s="79"/>
      <c r="C795" s="78"/>
      <c r="D795" s="78"/>
      <c r="E795" s="78"/>
    </row>
    <row r="796" spans="2:5" ht="12.75">
      <c r="B796" s="79"/>
      <c r="C796" s="78"/>
      <c r="D796" s="78"/>
      <c r="E796" s="78"/>
    </row>
    <row r="797" spans="2:5" ht="12.75">
      <c r="B797" s="79"/>
      <c r="C797" s="78"/>
      <c r="D797" s="78"/>
      <c r="E797" s="78"/>
    </row>
    <row r="798" spans="2:5" ht="12.75">
      <c r="B798" s="79"/>
      <c r="C798" s="78"/>
      <c r="D798" s="78"/>
      <c r="E798" s="78"/>
    </row>
    <row r="799" spans="2:5" ht="12.75">
      <c r="B799" s="79"/>
      <c r="C799" s="78"/>
      <c r="D799" s="78"/>
      <c r="E799" s="78"/>
    </row>
    <row r="800" spans="2:5" ht="12.75">
      <c r="B800" s="79"/>
      <c r="C800" s="78"/>
      <c r="D800" s="78"/>
      <c r="E800" s="78"/>
    </row>
    <row r="801" spans="2:5" ht="12.75">
      <c r="B801" s="79"/>
      <c r="C801" s="78"/>
      <c r="D801" s="78"/>
      <c r="E801" s="78"/>
    </row>
    <row r="802" spans="2:5" ht="12.75">
      <c r="B802" s="79"/>
      <c r="C802" s="78"/>
      <c r="D802" s="78"/>
      <c r="E802" s="78"/>
    </row>
    <row r="803" spans="2:5" ht="12.75">
      <c r="B803" s="79"/>
      <c r="C803" s="78"/>
      <c r="D803" s="78"/>
      <c r="E803" s="78"/>
    </row>
    <row r="804" spans="2:5" ht="12.75">
      <c r="B804" s="79"/>
      <c r="C804" s="78"/>
      <c r="D804" s="78"/>
      <c r="E804" s="78"/>
    </row>
    <row r="805" spans="2:5" ht="12.75">
      <c r="B805" s="79"/>
      <c r="C805" s="78"/>
      <c r="D805" s="78"/>
      <c r="E805" s="78"/>
    </row>
    <row r="806" spans="2:5" ht="12.75">
      <c r="B806" s="79"/>
      <c r="C806" s="78"/>
      <c r="D806" s="78"/>
      <c r="E806" s="78"/>
    </row>
    <row r="807" spans="2:5" ht="12.75">
      <c r="B807" s="79"/>
      <c r="C807" s="78"/>
      <c r="D807" s="78"/>
      <c r="E807" s="78"/>
    </row>
    <row r="808" spans="2:5" ht="12.75">
      <c r="B808" s="79"/>
      <c r="C808" s="78"/>
      <c r="D808" s="78"/>
      <c r="E808" s="78"/>
    </row>
    <row r="809" spans="2:5" ht="12.75">
      <c r="B809" s="79"/>
      <c r="C809" s="78"/>
      <c r="D809" s="78"/>
      <c r="E809" s="78"/>
    </row>
    <row r="810" spans="2:5" ht="12.75">
      <c r="B810" s="79"/>
      <c r="C810" s="78"/>
      <c r="D810" s="78"/>
      <c r="E810" s="78"/>
    </row>
    <row r="811" spans="2:5" ht="12.75">
      <c r="B811" s="79"/>
      <c r="C811" s="78"/>
      <c r="D811" s="78"/>
      <c r="E811" s="78"/>
    </row>
    <row r="812" spans="2:5" ht="12.75">
      <c r="B812" s="79"/>
      <c r="C812" s="78"/>
      <c r="D812" s="78"/>
      <c r="E812" s="78"/>
    </row>
    <row r="813" spans="2:5" ht="12.75">
      <c r="B813" s="79"/>
      <c r="C813" s="78"/>
      <c r="D813" s="78"/>
      <c r="E813" s="78"/>
    </row>
    <row r="814" spans="2:5" ht="12.75">
      <c r="B814" s="79"/>
      <c r="C814" s="78"/>
      <c r="D814" s="78"/>
      <c r="E814" s="78"/>
    </row>
    <row r="815" spans="2:5" ht="12.75">
      <c r="B815" s="79"/>
      <c r="C815" s="78"/>
      <c r="D815" s="78"/>
      <c r="E815" s="78"/>
    </row>
    <row r="816" spans="2:5" ht="12.75">
      <c r="B816" s="79"/>
      <c r="C816" s="78"/>
      <c r="D816" s="78"/>
      <c r="E816" s="78"/>
    </row>
    <row r="817" spans="2:5" ht="12.75">
      <c r="B817" s="79"/>
      <c r="C817" s="78"/>
      <c r="D817" s="78"/>
      <c r="E817" s="78"/>
    </row>
    <row r="818" spans="2:5" ht="12.75">
      <c r="B818" s="79"/>
      <c r="C818" s="78"/>
      <c r="D818" s="78"/>
      <c r="E818" s="78"/>
    </row>
    <row r="819" spans="2:5" ht="12.75">
      <c r="B819" s="79"/>
      <c r="C819" s="78"/>
      <c r="D819" s="78"/>
      <c r="E819" s="78"/>
    </row>
    <row r="820" spans="2:5" ht="12.75">
      <c r="B820" s="79"/>
      <c r="C820" s="78"/>
      <c r="D820" s="78"/>
      <c r="E820" s="78"/>
    </row>
    <row r="821" spans="2:5" ht="12.75">
      <c r="B821" s="79"/>
      <c r="C821" s="78"/>
      <c r="D821" s="78"/>
      <c r="E821" s="78"/>
    </row>
    <row r="822" spans="2:5" ht="12.75">
      <c r="B822" s="79"/>
      <c r="C822" s="78"/>
      <c r="D822" s="78"/>
      <c r="E822" s="78"/>
    </row>
    <row r="823" spans="2:5" ht="12.75">
      <c r="B823" s="79"/>
      <c r="C823" s="78"/>
      <c r="D823" s="78"/>
      <c r="E823" s="78"/>
    </row>
    <row r="824" spans="2:5" ht="12.75">
      <c r="B824" s="79"/>
      <c r="C824" s="78"/>
      <c r="D824" s="78"/>
      <c r="E824" s="78"/>
    </row>
    <row r="825" spans="2:5" ht="12.75">
      <c r="B825" s="79"/>
      <c r="C825" s="78"/>
      <c r="D825" s="78"/>
      <c r="E825" s="78"/>
    </row>
    <row r="826" spans="2:5" ht="12.75">
      <c r="B826" s="79"/>
      <c r="C826" s="78"/>
      <c r="D826" s="78"/>
      <c r="E826" s="78"/>
    </row>
    <row r="827" spans="2:5" ht="12.75">
      <c r="B827" s="79"/>
      <c r="C827" s="78"/>
      <c r="D827" s="78"/>
      <c r="E827" s="78"/>
    </row>
    <row r="828" spans="2:5" ht="12.75">
      <c r="B828" s="79"/>
      <c r="C828" s="78"/>
      <c r="D828" s="78"/>
      <c r="E828" s="78"/>
    </row>
    <row r="829" spans="2:5" ht="12.75">
      <c r="B829" s="79"/>
      <c r="C829" s="78"/>
      <c r="D829" s="78"/>
      <c r="E829" s="78"/>
    </row>
    <row r="830" spans="2:5" ht="12.75">
      <c r="B830" s="79"/>
      <c r="C830" s="78"/>
      <c r="D830" s="78"/>
      <c r="E830" s="78"/>
    </row>
    <row r="831" spans="2:5" ht="12.75">
      <c r="B831" s="79"/>
      <c r="C831" s="78"/>
      <c r="D831" s="78"/>
      <c r="E831" s="78"/>
    </row>
    <row r="832" spans="2:5" ht="12.75">
      <c r="B832" s="79"/>
      <c r="C832" s="78"/>
      <c r="D832" s="78"/>
      <c r="E832" s="78"/>
    </row>
    <row r="833" spans="2:5" ht="12.75">
      <c r="B833" s="79"/>
      <c r="C833" s="78"/>
      <c r="D833" s="78"/>
      <c r="E833" s="78"/>
    </row>
    <row r="834" spans="2:5" ht="12.75">
      <c r="B834" s="79"/>
      <c r="C834" s="78"/>
      <c r="D834" s="78"/>
      <c r="E834" s="78"/>
    </row>
    <row r="835" spans="2:5" ht="12.75">
      <c r="B835" s="79"/>
      <c r="C835" s="78"/>
      <c r="D835" s="78"/>
      <c r="E835" s="78"/>
    </row>
    <row r="836" spans="2:5" ht="12.75">
      <c r="B836" s="79"/>
      <c r="C836" s="78"/>
      <c r="D836" s="78"/>
      <c r="E836" s="78"/>
    </row>
    <row r="837" spans="2:5" ht="12.75">
      <c r="B837" s="79"/>
      <c r="C837" s="78"/>
      <c r="D837" s="78"/>
      <c r="E837" s="78"/>
    </row>
    <row r="838" spans="2:5" ht="12.75">
      <c r="B838" s="79"/>
      <c r="C838" s="78"/>
      <c r="D838" s="78"/>
      <c r="E838" s="78"/>
    </row>
    <row r="839" spans="2:5" ht="12.75">
      <c r="B839" s="79"/>
      <c r="C839" s="78"/>
      <c r="D839" s="78"/>
      <c r="E839" s="78"/>
    </row>
    <row r="840" spans="2:5" ht="12.75">
      <c r="B840" s="79"/>
      <c r="C840" s="78"/>
      <c r="D840" s="78"/>
      <c r="E840" s="78"/>
    </row>
    <row r="841" spans="2:5" ht="12.75">
      <c r="B841" s="79"/>
      <c r="C841" s="78"/>
      <c r="D841" s="78"/>
      <c r="E841" s="78"/>
    </row>
    <row r="842" spans="2:5" ht="12.75">
      <c r="B842" s="79"/>
      <c r="C842" s="78"/>
      <c r="D842" s="78"/>
      <c r="E842" s="78"/>
    </row>
    <row r="843" spans="2:5" ht="12.75">
      <c r="B843" s="79"/>
      <c r="C843" s="78"/>
      <c r="D843" s="78"/>
      <c r="E843" s="78"/>
    </row>
    <row r="844" spans="2:5" ht="12.75">
      <c r="B844" s="79"/>
      <c r="C844" s="78"/>
      <c r="D844" s="78"/>
      <c r="E844" s="78"/>
    </row>
    <row r="845" spans="2:5" ht="12.75">
      <c r="B845" s="79"/>
      <c r="C845" s="78"/>
      <c r="D845" s="78"/>
      <c r="E845" s="78"/>
    </row>
    <row r="846" spans="2:5" ht="12.75">
      <c r="B846" s="79"/>
      <c r="C846" s="78"/>
      <c r="D846" s="78"/>
      <c r="E846" s="78"/>
    </row>
    <row r="847" spans="2:5" ht="12.75">
      <c r="B847" s="79"/>
      <c r="C847" s="78"/>
      <c r="D847" s="78"/>
      <c r="E847" s="78"/>
    </row>
    <row r="848" spans="2:5" ht="12.75">
      <c r="B848" s="79"/>
      <c r="C848" s="78"/>
      <c r="D848" s="78"/>
      <c r="E848" s="78"/>
    </row>
    <row r="849" spans="2:5" ht="12.75">
      <c r="B849" s="79"/>
      <c r="C849" s="78"/>
      <c r="D849" s="78"/>
      <c r="E849" s="78"/>
    </row>
    <row r="850" spans="2:5" ht="12.75">
      <c r="B850" s="79"/>
      <c r="C850" s="78"/>
      <c r="D850" s="78"/>
      <c r="E850" s="78"/>
    </row>
    <row r="851" spans="2:5" ht="12.75">
      <c r="B851" s="79"/>
      <c r="C851" s="78"/>
      <c r="D851" s="78"/>
      <c r="E851" s="78"/>
    </row>
    <row r="852" spans="2:5" ht="12.75">
      <c r="B852" s="79"/>
      <c r="C852" s="78"/>
      <c r="D852" s="78"/>
      <c r="E852" s="78"/>
    </row>
    <row r="853" spans="2:5" ht="12.75">
      <c r="B853" s="79"/>
      <c r="C853" s="78"/>
      <c r="D853" s="78"/>
      <c r="E853" s="78"/>
    </row>
    <row r="854" spans="2:5" ht="12.75">
      <c r="B854" s="79"/>
      <c r="C854" s="78"/>
      <c r="D854" s="78"/>
      <c r="E854" s="78"/>
    </row>
    <row r="855" spans="2:5" ht="12.75">
      <c r="B855" s="79"/>
      <c r="C855" s="78"/>
      <c r="D855" s="78"/>
      <c r="E855" s="78"/>
    </row>
    <row r="856" spans="2:5" ht="12.75">
      <c r="B856" s="79"/>
      <c r="C856" s="78"/>
      <c r="D856" s="78"/>
      <c r="E856" s="78"/>
    </row>
    <row r="857" spans="2:5" ht="12.75">
      <c r="B857" s="79"/>
      <c r="C857" s="78"/>
      <c r="D857" s="78"/>
      <c r="E857" s="78"/>
    </row>
    <row r="858" spans="2:5" ht="12.75">
      <c r="B858" s="79"/>
      <c r="C858" s="78"/>
      <c r="D858" s="78"/>
      <c r="E858" s="78"/>
    </row>
    <row r="859" spans="2:5" ht="12.75">
      <c r="B859" s="79"/>
      <c r="C859" s="78"/>
      <c r="D859" s="78"/>
      <c r="E859" s="78"/>
    </row>
    <row r="860" spans="2:5" ht="12.75">
      <c r="B860" s="79"/>
      <c r="C860" s="78"/>
      <c r="D860" s="78"/>
      <c r="E860" s="78"/>
    </row>
    <row r="861" spans="2:5" ht="12.75">
      <c r="B861" s="79"/>
      <c r="C861" s="78"/>
      <c r="D861" s="78"/>
      <c r="E861" s="78"/>
    </row>
    <row r="862" spans="2:5" ht="12.75">
      <c r="B862" s="79"/>
      <c r="C862" s="78"/>
      <c r="D862" s="78"/>
      <c r="E862" s="78"/>
    </row>
    <row r="863" spans="2:5" ht="12.75">
      <c r="B863" s="79"/>
      <c r="C863" s="78"/>
      <c r="D863" s="78"/>
      <c r="E863" s="78"/>
    </row>
    <row r="864" spans="2:5" ht="12.75">
      <c r="B864" s="79"/>
      <c r="C864" s="78"/>
      <c r="D864" s="78"/>
      <c r="E864" s="78"/>
    </row>
    <row r="865" spans="2:5" ht="12.75">
      <c r="B865" s="79"/>
      <c r="C865" s="78"/>
      <c r="D865" s="78"/>
      <c r="E865" s="78"/>
    </row>
    <row r="866" spans="2:5" ht="12.75">
      <c r="B866" s="79"/>
      <c r="C866" s="78"/>
      <c r="D866" s="78"/>
      <c r="E866" s="78"/>
    </row>
    <row r="867" spans="2:5" ht="12.75">
      <c r="B867" s="79"/>
      <c r="C867" s="78"/>
      <c r="D867" s="78"/>
      <c r="E867" s="78"/>
    </row>
    <row r="868" spans="2:5" ht="12.75">
      <c r="B868" s="79"/>
      <c r="C868" s="78"/>
      <c r="D868" s="78"/>
      <c r="E868" s="78"/>
    </row>
    <row r="869" spans="2:5" ht="12.75">
      <c r="B869" s="79"/>
      <c r="C869" s="78"/>
      <c r="D869" s="78"/>
      <c r="E869" s="78"/>
    </row>
    <row r="870" spans="2:5" ht="12.75">
      <c r="B870" s="79"/>
      <c r="C870" s="78"/>
      <c r="D870" s="78"/>
      <c r="E870" s="78"/>
    </row>
    <row r="871" spans="2:5" ht="12.75">
      <c r="B871" s="79"/>
      <c r="C871" s="78"/>
      <c r="D871" s="78"/>
      <c r="E871" s="78"/>
    </row>
    <row r="872" spans="2:5" ht="12.75">
      <c r="B872" s="79"/>
      <c r="C872" s="78"/>
      <c r="D872" s="78"/>
      <c r="E872" s="78"/>
    </row>
    <row r="873" spans="2:5" ht="12.75">
      <c r="B873" s="79"/>
      <c r="C873" s="78"/>
      <c r="D873" s="78"/>
      <c r="E873" s="78"/>
    </row>
    <row r="874" spans="2:5" ht="12.75">
      <c r="B874" s="79"/>
      <c r="C874" s="78"/>
      <c r="D874" s="78"/>
      <c r="E874" s="78"/>
    </row>
    <row r="875" spans="2:5" ht="12.75">
      <c r="B875" s="79"/>
      <c r="C875" s="78"/>
      <c r="D875" s="78"/>
      <c r="E875" s="78"/>
    </row>
    <row r="876" spans="2:5" ht="12.75">
      <c r="B876" s="79"/>
      <c r="C876" s="78"/>
      <c r="D876" s="78"/>
      <c r="E876" s="78"/>
    </row>
    <row r="877" spans="2:5" ht="12.75">
      <c r="B877" s="79"/>
      <c r="C877" s="78"/>
      <c r="D877" s="78"/>
      <c r="E877" s="78"/>
    </row>
    <row r="878" spans="2:5" ht="12.75">
      <c r="B878" s="79"/>
      <c r="C878" s="78"/>
      <c r="D878" s="78"/>
      <c r="E878" s="78"/>
    </row>
    <row r="879" spans="2:5" ht="12.75">
      <c r="B879" s="79"/>
      <c r="C879" s="78"/>
      <c r="D879" s="78"/>
      <c r="E879" s="78"/>
    </row>
    <row r="880" spans="2:5" ht="12.75">
      <c r="B880" s="79"/>
      <c r="C880" s="78"/>
      <c r="D880" s="78"/>
      <c r="E880" s="78"/>
    </row>
    <row r="881" spans="2:5" ht="12.75">
      <c r="B881" s="79"/>
      <c r="C881" s="78"/>
      <c r="D881" s="78"/>
      <c r="E881" s="78"/>
    </row>
    <row r="882" spans="2:5" ht="12.75">
      <c r="B882" s="79"/>
      <c r="C882" s="78"/>
      <c r="D882" s="78"/>
      <c r="E882" s="78"/>
    </row>
    <row r="883" spans="2:5" ht="12.75">
      <c r="B883" s="79"/>
      <c r="C883" s="78"/>
      <c r="D883" s="78"/>
      <c r="E883" s="78"/>
    </row>
    <row r="884" spans="2:5" ht="12.75">
      <c r="B884" s="79"/>
      <c r="C884" s="78"/>
      <c r="D884" s="78"/>
      <c r="E884" s="78"/>
    </row>
    <row r="885" spans="2:5" ht="12.75">
      <c r="B885" s="79"/>
      <c r="C885" s="78"/>
      <c r="D885" s="78"/>
      <c r="E885" s="78"/>
    </row>
    <row r="886" spans="2:5" ht="12.75">
      <c r="B886" s="79"/>
      <c r="C886" s="78"/>
      <c r="D886" s="78"/>
      <c r="E886" s="78"/>
    </row>
    <row r="887" spans="2:5" ht="12.75">
      <c r="B887" s="79"/>
      <c r="C887" s="78"/>
      <c r="D887" s="78"/>
      <c r="E887" s="78"/>
    </row>
    <row r="888" spans="2:5" ht="12.75">
      <c r="B888" s="79"/>
      <c r="C888" s="78"/>
      <c r="D888" s="78"/>
      <c r="E888" s="78"/>
    </row>
    <row r="889" spans="2:5" ht="12.75">
      <c r="B889" s="79"/>
      <c r="C889" s="78"/>
      <c r="D889" s="78"/>
      <c r="E889" s="78"/>
    </row>
    <row r="890" spans="2:5" ht="12.75">
      <c r="B890" s="79"/>
      <c r="C890" s="78"/>
      <c r="D890" s="78"/>
      <c r="E890" s="78"/>
    </row>
    <row r="891" spans="2:5" ht="12.75">
      <c r="B891" s="79"/>
      <c r="C891" s="78"/>
      <c r="D891" s="78"/>
      <c r="E891" s="78"/>
    </row>
    <row r="892" spans="2:5" ht="12.75">
      <c r="B892" s="79"/>
      <c r="C892" s="78"/>
      <c r="D892" s="78"/>
      <c r="E892" s="78"/>
    </row>
    <row r="893" spans="2:5" ht="12.75">
      <c r="B893" s="79"/>
      <c r="C893" s="78"/>
      <c r="D893" s="78"/>
      <c r="E893" s="78"/>
    </row>
    <row r="894" spans="2:5" ht="12.75">
      <c r="B894" s="79"/>
      <c r="C894" s="78"/>
      <c r="D894" s="78"/>
      <c r="E894" s="78"/>
    </row>
    <row r="895" spans="2:5" ht="12.75">
      <c r="B895" s="79"/>
      <c r="C895" s="78"/>
      <c r="D895" s="78"/>
      <c r="E895" s="78"/>
    </row>
    <row r="896" spans="2:5" ht="12.75">
      <c r="B896" s="79"/>
      <c r="C896" s="78"/>
      <c r="D896" s="78"/>
      <c r="E896" s="78"/>
    </row>
    <row r="897" spans="2:6" ht="12.75">
      <c r="B897" s="79"/>
      <c r="C897" s="78"/>
      <c r="D897" s="78"/>
      <c r="E897" s="78"/>
    </row>
    <row r="898" spans="2:6" ht="12.75">
      <c r="B898" s="79"/>
      <c r="C898" s="78"/>
      <c r="D898" s="78"/>
      <c r="E898" s="78"/>
    </row>
    <row r="899" spans="2:6" ht="12.75">
      <c r="B899" s="79"/>
      <c r="C899" s="78"/>
      <c r="D899" s="78"/>
      <c r="E899" s="78"/>
    </row>
    <row r="900" spans="2:6" ht="12.75">
      <c r="B900" s="79"/>
      <c r="C900" s="78"/>
      <c r="D900" s="78"/>
      <c r="E900" s="78"/>
    </row>
    <row r="901" spans="2:6" ht="12.75">
      <c r="B901" s="79"/>
      <c r="C901" s="78"/>
      <c r="D901" s="78"/>
      <c r="E901" s="78"/>
    </row>
    <row r="902" spans="2:6" ht="12.75">
      <c r="B902" s="79"/>
      <c r="C902" s="78"/>
      <c r="D902" s="78"/>
      <c r="E902" s="78"/>
    </row>
    <row r="903" spans="2:6" ht="12.75">
      <c r="B903" s="79"/>
      <c r="C903" s="78"/>
      <c r="D903" s="78"/>
      <c r="E903" s="78"/>
    </row>
    <row r="904" spans="2:6" ht="15.75" customHeight="1">
      <c r="F904" s="59">
        <f>COUNTA(F1:F195)</f>
        <v>193</v>
      </c>
    </row>
  </sheetData>
  <autoFilter ref="F1:F904" xr:uid="{00000000-0001-0000-0100-000000000000}"/>
  <mergeCells count="1">
    <mergeCell ref="A2:Q2"/>
  </mergeCells>
  <conditionalFormatting sqref="A186:A195">
    <cfRule type="duplicateValues" dxfId="0" priority="1"/>
  </conditionalFormatting>
  <hyperlinks>
    <hyperlink ref="P52" r:id="rId1" xr:uid="{CEC7957E-253B-4B9E-9E33-D93984CE1546}"/>
    <hyperlink ref="P118" r:id="rId2" xr:uid="{C1521518-5FFC-4E4E-9B7B-9477ECDD4D8F}"/>
    <hyperlink ref="P84" r:id="rId3" xr:uid="{621BFE4F-808A-4608-8097-0B6665D35EB0}"/>
    <hyperlink ref="P27" r:id="rId4" xr:uid="{C4B02496-0651-4CF2-845F-31A670947C69}"/>
    <hyperlink ref="P161" r:id="rId5" xr:uid="{63E26B8D-73EF-4E62-8CF2-1544D93CFA95}"/>
    <hyperlink ref="P137" r:id="rId6" xr:uid="{FEB326DF-92F0-4DFD-9891-2815A293A53D}"/>
    <hyperlink ref="P65" r:id="rId7" xr:uid="{76D31C2F-B32A-4709-A70E-7376C914C259}"/>
    <hyperlink ref="P139" r:id="rId8" xr:uid="{FEA50529-F8B5-4808-B014-3CB659AEEEAD}"/>
    <hyperlink ref="P8" r:id="rId9" xr:uid="{DEA097E9-0CB8-4310-BF65-D4DBE2ED573C}"/>
    <hyperlink ref="P114" r:id="rId10" xr:uid="{B7F52749-C58E-4E39-9113-6AC605A7BE9F}"/>
    <hyperlink ref="P173" r:id="rId11" xr:uid="{29BBE41D-0C22-424F-BEDA-56ABCF14A6A9}"/>
    <hyperlink ref="P37" r:id="rId12" xr:uid="{A3ABDE4C-5635-4075-89DB-D6066B167F75}"/>
    <hyperlink ref="P28" r:id="rId13" xr:uid="{5895246B-C976-431F-BFAC-1FBFDFD462D3}"/>
    <hyperlink ref="P106" r:id="rId14" xr:uid="{B0B5B8DC-C0D3-4416-BD06-BC20DBBBFB10}"/>
    <hyperlink ref="P41" r:id="rId15" xr:uid="{6FC07EE5-FFF2-4A92-AB6A-C913A79B926F}"/>
    <hyperlink ref="P55" r:id="rId16" xr:uid="{4A24280C-F328-4F83-AE33-E7690F54A66F}"/>
    <hyperlink ref="P34" r:id="rId17" xr:uid="{5ED29E0B-9964-4E06-9F88-FC815FC71455}"/>
    <hyperlink ref="P131" r:id="rId18" xr:uid="{73DFB4E2-6760-4843-8BC1-3245B556BC53}"/>
    <hyperlink ref="P147" r:id="rId19" xr:uid="{A971FB7A-0435-4F7E-88D6-7CEFE584A267}"/>
    <hyperlink ref="P107" r:id="rId20" xr:uid="{42F81B5B-4AA7-4D37-9C51-2829C81142B2}"/>
    <hyperlink ref="P48" r:id="rId21" xr:uid="{882B5DF7-0452-4EAB-9B14-B8A9C1938F9C}"/>
    <hyperlink ref="P124" r:id="rId22" xr:uid="{454888C4-DA4D-47B1-BC8A-542718E193D2}"/>
    <hyperlink ref="P10" r:id="rId23" xr:uid="{CA933274-26BC-4C07-BE73-218FDA6E5F60}"/>
    <hyperlink ref="P108" r:id="rId24" xr:uid="{97D869ED-8608-4500-997C-A7715A1C8AFB}"/>
    <hyperlink ref="P17" r:id="rId25" xr:uid="{CE8BDBDF-2766-46C8-ADA0-8030FC64A8E9}"/>
    <hyperlink ref="P183" r:id="rId26" xr:uid="{616E1BC0-8DE9-473E-B911-921E9594EE01}"/>
    <hyperlink ref="P122" r:id="rId27" xr:uid="{F3D82F82-3B8E-4469-9E9D-C343EF780F0D}"/>
    <hyperlink ref="P125" r:id="rId28" xr:uid="{9504167C-79E1-46A7-B656-E87AC5114B21}"/>
    <hyperlink ref="P194" r:id="rId29" xr:uid="{2A7AB61E-FB30-427D-B10E-461BB00E4386}"/>
    <hyperlink ref="P162" r:id="rId30" xr:uid="{5DFEF670-1091-433C-9E1C-90E7517CD0A0}"/>
    <hyperlink ref="P29" r:id="rId31" xr:uid="{C555D55E-96D9-4484-B072-C9F05E8A0A5D}"/>
    <hyperlink ref="P126" r:id="rId32" xr:uid="{3302FC7F-8F90-4940-8549-0790A66ABBD0}"/>
    <hyperlink ref="P30" r:id="rId33" xr:uid="{4433844B-405B-40DA-9A6F-680C8F0CD421}"/>
    <hyperlink ref="P150" r:id="rId34" xr:uid="{2E6AB73A-C51B-4D83-AE38-83DD704B6C49}"/>
    <hyperlink ref="P98" r:id="rId35" xr:uid="{FCDEFA42-6720-4F24-BA43-0DA2B0682FAC}"/>
    <hyperlink ref="P119" r:id="rId36" xr:uid="{37726913-39B5-4658-86BF-2270A64A2AD0}"/>
    <hyperlink ref="P143" r:id="rId37" xr:uid="{F153CCD6-E002-4783-B6C0-CBEC0E5AA4ED}"/>
    <hyperlink ref="P174" r:id="rId38" xr:uid="{ACB9E304-4C8A-4CAF-B24E-0933DDFB87B7}"/>
    <hyperlink ref="P142" r:id="rId39" xr:uid="{D3449BF8-758F-4669-B965-693FBBECAB15}"/>
    <hyperlink ref="P164" r:id="rId40" xr:uid="{65370191-FA84-41F6-817A-5B61E95768E1}"/>
    <hyperlink ref="P127" r:id="rId41" xr:uid="{60DB9591-ED8E-4AF5-9C02-FB29A4A72000}"/>
    <hyperlink ref="P93" r:id="rId42" xr:uid="{07E34075-BDF9-43D9-9547-10EAB83424DC}"/>
    <hyperlink ref="P175" r:id="rId43" xr:uid="{6E1B5C2D-519B-43DC-90C6-A0D46B99D30B}"/>
    <hyperlink ref="P104" r:id="rId44" xr:uid="{CEDADDBF-C72C-4DAF-83DA-318CE0946BE0}"/>
    <hyperlink ref="P195" r:id="rId45" xr:uid="{BA8A39A7-295C-48B4-975B-69D6E41E57DE}"/>
    <hyperlink ref="P14" r:id="rId46" xr:uid="{D53A8795-E121-4EF7-AD7F-9073B9D76C2C}"/>
    <hyperlink ref="P71" r:id="rId47" xr:uid="{C8057AD5-EF17-4109-A1DC-52C66765F347}"/>
    <hyperlink ref="P79" r:id="rId48" xr:uid="{106E267C-0CE5-4CD5-B804-D5C7FFE0FCF6}"/>
    <hyperlink ref="P23" r:id="rId49" xr:uid="{A34EFC9D-3025-42D7-99E5-95112597237A}"/>
    <hyperlink ref="P4" r:id="rId50" xr:uid="{F4216FDC-7891-424B-84D9-BBD2B9909660}"/>
    <hyperlink ref="P153" r:id="rId51" xr:uid="{29A79EBF-C2AD-4ADC-BE62-49A0B1311A31}"/>
    <hyperlink ref="P13" r:id="rId52" xr:uid="{43A0C4AD-AA5D-4D66-9D6F-FE5346A18B28}"/>
    <hyperlink ref="P180" r:id="rId53" xr:uid="{04FD780C-56C5-4468-9700-949A292D88D9}"/>
    <hyperlink ref="P80" r:id="rId54" xr:uid="{7BDC98CE-4DE1-4423-A34F-C328387C236A}"/>
    <hyperlink ref="P72" r:id="rId55" xr:uid="{90637A5F-E1DB-421F-99AC-D9AE89E87779}"/>
    <hyperlink ref="P73" r:id="rId56" xr:uid="{0C440D1C-BB67-4A15-A0A3-750476D0D8A9}"/>
    <hyperlink ref="P66" r:id="rId57" xr:uid="{0CBC281B-3322-404B-A37D-658A0FC8CBC4}"/>
    <hyperlink ref="P138" r:id="rId58" xr:uid="{2A41ED00-10E6-4380-A426-C50BAABD4C0C}"/>
    <hyperlink ref="P105" r:id="rId59" xr:uid="{8F2047B9-42FB-432C-8C93-B2B77F48A5A4}"/>
    <hyperlink ref="P146" r:id="rId60" xr:uid="{71E6F986-B535-4490-AC14-8F4FEB4ABCDB}"/>
    <hyperlink ref="P134" r:id="rId61" xr:uid="{C4BD3ADC-DF2A-48B1-A7C8-C2F22977D64A}"/>
    <hyperlink ref="P156" r:id="rId62" xr:uid="{19B83E1D-C4C6-4352-B888-6532F15E1ECD}"/>
    <hyperlink ref="P31" r:id="rId63" xr:uid="{0BF74318-FAB6-418C-B8FB-512D4ADF5B11}"/>
    <hyperlink ref="P56" r:id="rId64" xr:uid="{5FA18BE4-8DDA-4C5D-939B-55F8140DA937}"/>
    <hyperlink ref="P170" r:id="rId65" xr:uid="{1D21EEDA-893E-41CA-A590-FA3EF108A023}"/>
    <hyperlink ref="P169" r:id="rId66" xr:uid="{D5F7C82B-0A9B-4DF6-8689-82139DA9A1C6}"/>
    <hyperlink ref="P50" r:id="rId67" xr:uid="{67FCB223-41BE-4FB8-978B-175A8AD931DA}"/>
    <hyperlink ref="P99" r:id="rId68" xr:uid="{150440C9-406F-4AA7-95FC-613F0BB0F5B9}"/>
    <hyperlink ref="P94" r:id="rId69" xr:uid="{8DC21E6E-99DA-4027-A909-E8A36CB45D68}"/>
    <hyperlink ref="P109" r:id="rId70" xr:uid="{4CBA019A-1499-4722-84F9-F58B4AD8862E}"/>
    <hyperlink ref="P155" r:id="rId71" xr:uid="{F99A9D81-347B-4D1A-8825-5AA78CD26FE9}"/>
    <hyperlink ref="P188" r:id="rId72" xr:uid="{183F1802-5811-47DB-B9E4-776BFBEE7A03}"/>
    <hyperlink ref="P110" r:id="rId73" xr:uid="{2D33335C-2CBE-472D-841D-5B5D9A8462AB}"/>
    <hyperlink ref="P166" r:id="rId74" xr:uid="{EEFF2139-1BD2-4A7B-967C-80D1B5C99790}"/>
    <hyperlink ref="P154" r:id="rId75" xr:uid="{AA3A12F2-16DD-4E16-9058-5AB02A822451}"/>
    <hyperlink ref="P24" r:id="rId76" xr:uid="{3C4F2F41-7174-4226-A69F-8064BC117982}"/>
    <hyperlink ref="P163" r:id="rId77" xr:uid="{72594964-D1B2-406D-A771-98494F3A88F1}"/>
    <hyperlink ref="P57" r:id="rId78" xr:uid="{75513CC1-7B67-44CA-99A8-6E48BA807097}"/>
    <hyperlink ref="P95" r:id="rId79" xr:uid="{63922238-71D7-459B-AB5C-5AA84B310965}"/>
    <hyperlink ref="P100" r:id="rId80" xr:uid="{510A9338-E113-4977-BFE5-4C5BB31BA0DE}"/>
    <hyperlink ref="P32" r:id="rId81" xr:uid="{8D5FD5A2-32D7-49A8-931F-7FC7AABAA3B7}"/>
    <hyperlink ref="P67" r:id="rId82" xr:uid="{4A4EAEEA-F017-43E7-8110-720A583B5955}"/>
    <hyperlink ref="P132" r:id="rId83" xr:uid="{4558DB5F-51F2-4721-A51E-E7CB9935BD7F}"/>
    <hyperlink ref="P6" r:id="rId84" xr:uid="{C4228AA9-2344-4505-8ADE-B144E45BDE36}"/>
    <hyperlink ref="P148" r:id="rId85" xr:uid="{95518696-6A23-4821-AEAE-5002DA1B22DB}"/>
    <hyperlink ref="P42" r:id="rId86" xr:uid="{E4618EB6-38F3-4CD9-9551-1E64D5B4E86E}"/>
    <hyperlink ref="P85" r:id="rId87" xr:uid="{65CC6335-2193-4023-B0A8-A4D6900048A6}"/>
    <hyperlink ref="P185" r:id="rId88" xr:uid="{9402D84A-D960-498E-9889-9DB8B6EFFEAB}"/>
    <hyperlink ref="P43" r:id="rId89" xr:uid="{C745646D-F4C4-4909-8960-8B5FF8E65954}"/>
    <hyperlink ref="P157" r:id="rId90" xr:uid="{2C068523-0F4D-4C51-892B-DC95216E0202}"/>
    <hyperlink ref="P86" r:id="rId91" xr:uid="{CF4A3D36-43A8-4F72-AB05-5C5839B68CA3}"/>
    <hyperlink ref="P74" r:id="rId92" xr:uid="{71A64BC5-66C8-424A-AAA6-0EF77854A226}"/>
    <hyperlink ref="P128" r:id="rId93" xr:uid="{8D401786-DF70-48B6-8EFC-56A626ADC30C}"/>
    <hyperlink ref="P191" r:id="rId94" xr:uid="{716B384C-6EFD-4F48-A7D4-F8844DF2E58F}"/>
    <hyperlink ref="P58" r:id="rId95" xr:uid="{65E40686-1EAB-47DA-93A4-945B68281445}"/>
    <hyperlink ref="P178" r:id="rId96" xr:uid="{3EAD8436-461E-437C-AEFA-C1ED46ED219D}"/>
    <hyperlink ref="P115" r:id="rId97" xr:uid="{347B10CD-C83E-446A-8020-E68EEC56CAD5}"/>
    <hyperlink ref="P184" r:id="rId98" xr:uid="{0FA79424-954C-4679-8252-7479C4518D11}"/>
    <hyperlink ref="P158" r:id="rId99" xr:uid="{E99EFB6B-F2CF-4433-8DF2-951F003BD773}"/>
    <hyperlink ref="P123" r:id="rId100" xr:uid="{F059BBCF-BB2B-4930-97FF-303BF1634D90}"/>
    <hyperlink ref="P116" r:id="rId101" xr:uid="{62C6B69E-AB2B-4C8E-8B3F-76D5CD30089C}"/>
    <hyperlink ref="P117" r:id="rId102" xr:uid="{1A117D60-54AD-48AF-AFB3-CE8845A0726C}"/>
    <hyperlink ref="P111" r:id="rId103" xr:uid="{B200988A-52F8-42E9-8449-52879C1E833F}"/>
    <hyperlink ref="P140" r:id="rId104" xr:uid="{A4211627-0726-4315-91CA-54FEFDDF54FF}"/>
    <hyperlink ref="P38" r:id="rId105" xr:uid="{BCCE26DF-E56E-41A8-A145-2E7AC27CE9AF}"/>
    <hyperlink ref="P44" r:id="rId106" xr:uid="{9D7854C3-4916-4028-9BB3-DD645A8EF302}"/>
    <hyperlink ref="P87" r:id="rId107" xr:uid="{93E78938-AC2C-45C5-B006-FA6FC4D90222}"/>
    <hyperlink ref="P68" r:id="rId108" xr:uid="{3F5DDB15-10C8-45BC-9546-56771C79F612}"/>
    <hyperlink ref="P96" r:id="rId109" xr:uid="{8011CC4F-D64E-425D-8C74-D77A9E1A3D17}"/>
    <hyperlink ref="P101" r:id="rId110" xr:uid="{65233276-181D-4324-B130-64B116407840}"/>
    <hyperlink ref="P112" r:id="rId111" xr:uid="{B92EAA56-BB18-432B-ADE0-ABC7EB8D2216}"/>
    <hyperlink ref="P135" r:id="rId112" xr:uid="{901DB74B-B8ED-4B49-A1D1-A3653D3F5E78}"/>
    <hyperlink ref="P88" r:id="rId113" xr:uid="{3644F54B-9134-4704-AB2A-E49A2E14A3BD}"/>
    <hyperlink ref="P69" r:id="rId114" xr:uid="{8C9BE578-ABDB-4E18-B71E-A75A7EA4E05E}"/>
    <hyperlink ref="P89" r:id="rId115" xr:uid="{39DEFDFD-4530-46EA-A02F-4F27E798CDE2}"/>
    <hyperlink ref="P152" r:id="rId116" xr:uid="{9061E4BC-A929-4221-A638-C128C691AAE6}"/>
    <hyperlink ref="P190" r:id="rId117" xr:uid="{3086605F-99F9-42F1-B52F-A5F1C7BE81C3}"/>
    <hyperlink ref="P33" r:id="rId118" xr:uid="{77DB9D8C-2663-46A3-94D6-05C0AE1FCA15}"/>
    <hyperlink ref="P35" r:id="rId119" xr:uid="{060AB0E5-375F-4642-9FF0-F95AA2A732F2}"/>
    <hyperlink ref="P51" r:id="rId120" xr:uid="{4EB17778-01E1-40B2-8148-512991E3C608}"/>
    <hyperlink ref="P53" r:id="rId121" xr:uid="{C2E2339A-337F-442B-9CC8-0C59C3A188D6}"/>
    <hyperlink ref="P59" r:id="rId122" xr:uid="{2CFA731E-A1B1-4F7C-8AA9-D4A7B7BFE427}"/>
    <hyperlink ref="P144" r:id="rId123" xr:uid="{9381B7E7-6739-46CA-BA7A-A5B7F2E6ED46}"/>
    <hyperlink ref="P136" r:id="rId124" xr:uid="{07563CED-8526-43AE-B698-37FBB73F4B76}"/>
    <hyperlink ref="P149" r:id="rId125" xr:uid="{B9BA6957-8645-47C7-9693-6CA681833DC6}"/>
    <hyperlink ref="P45" r:id="rId126" xr:uid="{2B903149-BB4A-44A8-BF9A-51D1B8A763FD}"/>
    <hyperlink ref="P179" r:id="rId127" xr:uid="{33169BC8-1075-4DF3-B6FB-2B2F71AA4601}"/>
    <hyperlink ref="P186" r:id="rId128" xr:uid="{0DF831F0-3F8D-4ED1-93B6-F7AAD5B34167}"/>
    <hyperlink ref="P75" r:id="rId129" xr:uid="{A084537F-2752-4F97-83F7-E099EEDF20B8}"/>
    <hyperlink ref="P81" r:id="rId130" xr:uid="{EA8C10B2-23B3-4154-9849-A94B15962349}"/>
    <hyperlink ref="P130" r:id="rId131" xr:uid="{12C2C9B9-3439-4203-91AC-1ADF24D0E6DC}"/>
    <hyperlink ref="P192" r:id="rId132" xr:uid="{6D5B8289-0A25-4AB7-B5E0-AE9D0947F656}"/>
    <hyperlink ref="P151" r:id="rId133" xr:uid="{4E33F622-8465-4BB5-9032-674A0D5279FE}"/>
    <hyperlink ref="P60" r:id="rId134" xr:uid="{15D1FD38-449E-4436-B735-5ED28671861B}"/>
    <hyperlink ref="P168" r:id="rId135" xr:uid="{5C295452-8B31-4612-9E47-BA87352DE060}"/>
    <hyperlink ref="P46" r:id="rId136" xr:uid="{DC4ABAC4-5BEF-47D3-9CBF-F29BD8083F30}"/>
    <hyperlink ref="P39" r:id="rId137" xr:uid="{D90272EE-B88F-4203-9C24-CEDCDEA3DE25}"/>
    <hyperlink ref="P102" r:id="rId138" xr:uid="{D12684BB-1E27-43C3-BAD3-AB06EB7BF4C1}"/>
    <hyperlink ref="P76" r:id="rId139" xr:uid="{22223918-B988-470F-80D6-9CC4904C9793}"/>
    <hyperlink ref="P15" r:id="rId140" xr:uid="{A4D2E8E0-FE33-4BC8-B380-7DBCF7B19AF3}"/>
    <hyperlink ref="P129" r:id="rId141" xr:uid="{F92B5113-6D5A-4374-A118-9B37A084F661}"/>
    <hyperlink ref="P18" r:id="rId142" xr:uid="{18F49189-A39E-4167-A5D5-A16E652EAD14}"/>
    <hyperlink ref="P7" r:id="rId143" xr:uid="{39439890-0DA8-4235-9EB7-C489B3BFD140}"/>
    <hyperlink ref="P182" r:id="rId144" xr:uid="{D1131856-6C86-4DA0-8930-76CEC531C15F}"/>
    <hyperlink ref="P21" r:id="rId145" xr:uid="{1C105011-E862-47D2-9F65-368600812205}"/>
    <hyperlink ref="P176" r:id="rId146" xr:uid="{D8D92648-BA57-4A03-9360-C38BB67CB6E5}"/>
    <hyperlink ref="P22" r:id="rId147" xr:uid="{AF84B44D-3636-4D5D-8AD5-241EE15D9CFD}"/>
    <hyperlink ref="P113" r:id="rId148" xr:uid="{282E8B81-173F-4171-B920-A8F62FC594E7}"/>
    <hyperlink ref="P177" r:id="rId149" xr:uid="{1B8A48CD-8C54-4D0B-8991-92F69B897995}"/>
    <hyperlink ref="P61" r:id="rId150" xr:uid="{510C33B3-D582-42A6-BD13-FDF66C44404F}"/>
    <hyperlink ref="P19" r:id="rId151" xr:uid="{6B34CCDA-D79A-4CD5-98BD-9D17A7847BD4}"/>
    <hyperlink ref="P187" r:id="rId152" xr:uid="{12D447BE-1744-4B31-94B2-14021B50130D}"/>
    <hyperlink ref="P141" r:id="rId153" xr:uid="{C9DD8562-062C-4018-B964-E672602808BF}"/>
    <hyperlink ref="P133" r:id="rId154" xr:uid="{7F794587-BADD-4776-AC35-E7BD89A8C02B}"/>
    <hyperlink ref="P90" r:id="rId155" xr:uid="{DB9F7D99-00FE-4917-9827-BA16C78BCC04}"/>
    <hyperlink ref="P49" r:id="rId156" xr:uid="{6366943E-8E36-43E8-8656-77E53E48C10A}"/>
    <hyperlink ref="P25" r:id="rId157" xr:uid="{8BC664B8-EE2A-4A57-A084-FDF416E9079C}"/>
    <hyperlink ref="P47" r:id="rId158" xr:uid="{FE8C8719-B70C-4707-AA9A-149C30C9FBA7}"/>
    <hyperlink ref="P77" r:id="rId159" xr:uid="{00F47057-815F-4F27-83C7-D59B6D078664}"/>
    <hyperlink ref="P91" r:id="rId160" xr:uid="{6AC5C93D-C1C7-482C-8D1E-319F4EE0B94D}"/>
    <hyperlink ref="P159" r:id="rId161" xr:uid="{3322CAA2-EC21-4F26-9041-E9BA317E7BDC}"/>
    <hyperlink ref="P16" r:id="rId162" xr:uid="{348FC85B-8188-4E5C-8E10-8DB08338E302}"/>
    <hyperlink ref="P172" r:id="rId163" xr:uid="{EE7DD948-9ECC-4BB0-A1E2-8FBC4C6FDBF3}"/>
    <hyperlink ref="P97" r:id="rId164" xr:uid="{54C3A62F-E9D9-49F6-96C9-575A06CD9934}"/>
    <hyperlink ref="P54" r:id="rId165" xr:uid="{B7F4DE2F-A57B-41FD-88DB-CCA035DB6F74}"/>
    <hyperlink ref="P171" r:id="rId166" xr:uid="{0CBFA112-FD6D-48B2-8DF3-DD0BD860244E}"/>
    <hyperlink ref="P145" r:id="rId167" xr:uid="{ABD1592F-608D-4B80-93D1-798115278494}"/>
    <hyperlink ref="P121" r:id="rId168" xr:uid="{ABAD4127-2E7E-4B95-8B0A-41116252B973}"/>
    <hyperlink ref="P63" r:id="rId169" xr:uid="{467EA0D2-0241-4866-9F41-A4807798CA76}"/>
    <hyperlink ref="P193" r:id="rId170" xr:uid="{A68E7831-0385-4400-A986-2D5C2AC8696C}"/>
    <hyperlink ref="P9" r:id="rId171" xr:uid="{3242846B-4BDD-4239-9441-4EC36C9D268A}"/>
    <hyperlink ref="P62" r:id="rId172" xr:uid="{BCCB19C2-2C59-4627-887C-0254F3229705}"/>
    <hyperlink ref="P165" r:id="rId173" xr:uid="{28893A99-A16D-403C-B36C-E1A90E46CF50}"/>
    <hyperlink ref="P11" r:id="rId174" xr:uid="{4C02CDD3-A18D-43BB-9B23-C05A40D4666A}"/>
    <hyperlink ref="P78" r:id="rId175" xr:uid="{7AEC5220-5C19-4C90-93C2-289F72DB7A2B}"/>
    <hyperlink ref="P12" r:id="rId176" xr:uid="{0065CB92-AD0E-42C3-AA5F-CB751E23E702}"/>
    <hyperlink ref="P120" r:id="rId177" xr:uid="{2B911335-107E-4227-BE4F-A5E6C7FB06FE}"/>
    <hyperlink ref="P103" r:id="rId178" xr:uid="{1DA97D17-76C3-4095-B9F2-5E7157DECD3C}"/>
    <hyperlink ref="P92" r:id="rId179" xr:uid="{75714CC9-8442-45D2-BFA2-17D3073B77DC}"/>
    <hyperlink ref="P82" r:id="rId180" xr:uid="{E7ADF3B1-B0FA-42C8-A2CC-C247D5C48933}"/>
    <hyperlink ref="P70" r:id="rId181" xr:uid="{EE326D3A-4641-4932-B381-6C43FECBB38B}"/>
    <hyperlink ref="P181" r:id="rId182" xr:uid="{22583246-7213-46B1-99F5-8E3BCFD7C68D}"/>
    <hyperlink ref="N4" r:id="rId183" display="https://doi.org/10.3785/j.issn.1008-9292.2020.03.03" xr:uid="{94151B9C-B5D5-4B02-8710-4DB829B1B70F}"/>
    <hyperlink ref="N9" r:id="rId184" display="https://doi.org/10.1056/nejmoa2016638" xr:uid="{8CF17F32-E847-4736-8FDC-98F518DEEA3E}"/>
    <hyperlink ref="N11" r:id="rId185" display="https://doi.org/10.1038/s41467-020-19056-6" xr:uid="{AAAA5E46-13AD-4670-99FF-BF17FA785EE4}"/>
    <hyperlink ref="N16" r:id="rId186" display="https://doi.org/10.7326/m21-0653" xr:uid="{B58528BF-9E36-497D-90F6-ABEE2F07A5B0}"/>
    <hyperlink ref="P5" r:id="rId187" xr:uid="{89A433A9-700A-4CE1-A95E-0751254461CA}"/>
    <hyperlink ref="P20" r:id="rId188" xr:uid="{2429C793-0584-433B-AA64-F0220351C103}"/>
    <hyperlink ref="P26" r:id="rId189" xr:uid="{CB690814-EE58-49DA-B29F-75B52E43327F}"/>
    <hyperlink ref="P36" r:id="rId190" xr:uid="{03D4C1DF-06AF-4F4D-B36C-8C3229B1621D}"/>
    <hyperlink ref="P40" r:id="rId191" xr:uid="{66F298C7-1978-4E6A-BA95-7D0E78B0E47C}"/>
    <hyperlink ref="P64" r:id="rId192" xr:uid="{42336191-6B05-4053-A7AC-1431B31918E9}"/>
    <hyperlink ref="P83" r:id="rId193" xr:uid="{421BEA30-027B-4606-BD43-67CED0417F3D}"/>
    <hyperlink ref="P160" r:id="rId194" xr:uid="{A58791F3-C22B-42D4-85F2-13E8B2F1E97A}"/>
    <hyperlink ref="P167" r:id="rId195" xr:uid="{33ACD0BA-5145-46C4-9925-545928FC6D91}"/>
    <hyperlink ref="P189" r:id="rId196" xr:uid="{9E51756F-7043-48D0-92E5-E214EBFE3509}"/>
  </hyperlinks>
  <pageMargins left="0.7" right="0.7" top="0.75" bottom="0.75" header="0.3" footer="0.3"/>
  <pageSetup paperSize="9" orientation="portrait" horizontalDpi="4294967293" verticalDpi="0" r:id="rId197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3B3831-7257-492D-8C6C-EAE0E0E431AA}">
  <sheetPr>
    <outlinePr summaryBelow="0" summaryRight="0"/>
  </sheetPr>
  <dimension ref="A1:R38"/>
  <sheetViews>
    <sheetView workbookViewId="0">
      <selection activeCell="B9" sqref="B9"/>
    </sheetView>
  </sheetViews>
  <sheetFormatPr defaultColWidth="14.42578125" defaultRowHeight="15.75" customHeight="1"/>
  <cols>
    <col min="1" max="1" width="12.42578125" style="59" bestFit="1" customWidth="1"/>
    <col min="2" max="2" width="135.7109375" style="59" bestFit="1" customWidth="1"/>
    <col min="3" max="3" width="19.28515625" style="59" bestFit="1" customWidth="1"/>
    <col min="4" max="4" width="19.5703125" style="59" bestFit="1" customWidth="1"/>
    <col min="5" max="5" width="19" style="59" bestFit="1" customWidth="1"/>
    <col min="6" max="6" width="18.7109375" style="59" bestFit="1" customWidth="1"/>
    <col min="7" max="7" width="12.28515625" style="59" bestFit="1" customWidth="1"/>
    <col min="8" max="8" width="17.7109375" style="59" bestFit="1" customWidth="1"/>
    <col min="9" max="9" width="255.7109375" style="59" bestFit="1" customWidth="1"/>
    <col min="10" max="10" width="18" style="59" bestFit="1" customWidth="1"/>
    <col min="11" max="11" width="51.28515625" style="59" bestFit="1" customWidth="1"/>
    <col min="12" max="12" width="14.42578125" style="59" bestFit="1" customWidth="1"/>
    <col min="13" max="13" width="18.85546875" style="59" bestFit="1" customWidth="1"/>
    <col min="14" max="14" width="152.85546875" style="59" bestFit="1" customWidth="1"/>
    <col min="15" max="15" width="32.85546875" style="59" bestFit="1" customWidth="1"/>
    <col min="16" max="16" width="38.85546875" style="59" bestFit="1" customWidth="1"/>
    <col min="17" max="16384" width="14.42578125" style="59"/>
  </cols>
  <sheetData>
    <row r="1" spans="1:18" ht="15.75" customHeight="1">
      <c r="A1" s="160" t="s">
        <v>1701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</row>
    <row r="2" spans="1:18" s="64" customFormat="1" ht="30.95" customHeight="1">
      <c r="A2" s="65" t="s">
        <v>160</v>
      </c>
      <c r="B2" s="65" t="s">
        <v>159</v>
      </c>
      <c r="C2" s="65" t="s">
        <v>158</v>
      </c>
      <c r="D2" s="65" t="s">
        <v>157</v>
      </c>
      <c r="E2" s="65" t="s">
        <v>156</v>
      </c>
      <c r="F2" s="65" t="s">
        <v>155</v>
      </c>
      <c r="G2" s="65" t="s">
        <v>1169</v>
      </c>
      <c r="H2" s="65" t="s">
        <v>1168</v>
      </c>
      <c r="I2" s="65" t="s">
        <v>153</v>
      </c>
      <c r="J2" s="65" t="s">
        <v>152</v>
      </c>
      <c r="K2" s="65" t="s">
        <v>151</v>
      </c>
      <c r="L2" s="65" t="s">
        <v>150</v>
      </c>
      <c r="M2" s="65" t="s">
        <v>149</v>
      </c>
      <c r="N2" s="65" t="s">
        <v>148</v>
      </c>
      <c r="O2" s="65" t="s">
        <v>147</v>
      </c>
      <c r="P2" s="65" t="s">
        <v>146</v>
      </c>
    </row>
    <row r="3" spans="1:18" ht="15">
      <c r="A3" s="63" t="s">
        <v>1632</v>
      </c>
      <c r="B3" s="63" t="s">
        <v>1631</v>
      </c>
      <c r="C3" s="99">
        <v>43916</v>
      </c>
      <c r="D3" s="99">
        <v>43941</v>
      </c>
      <c r="E3" s="99">
        <v>44186</v>
      </c>
      <c r="F3" s="63" t="s">
        <v>209</v>
      </c>
      <c r="G3" s="63">
        <v>310</v>
      </c>
      <c r="H3" s="103" t="s">
        <v>171</v>
      </c>
      <c r="I3" s="63" t="s">
        <v>1630</v>
      </c>
      <c r="J3" s="102" t="s">
        <v>199</v>
      </c>
      <c r="K3" s="102" t="s">
        <v>180</v>
      </c>
      <c r="L3" s="63" t="s">
        <v>198</v>
      </c>
      <c r="M3" s="63" t="s">
        <v>197</v>
      </c>
      <c r="N3" s="102" t="s">
        <v>88</v>
      </c>
      <c r="O3" s="63" t="s">
        <v>1629</v>
      </c>
      <c r="P3" s="72" t="s">
        <v>1628</v>
      </c>
      <c r="Q3" s="80"/>
      <c r="R3" s="80"/>
    </row>
    <row r="4" spans="1:18" ht="15">
      <c r="A4" s="63" t="s">
        <v>177</v>
      </c>
      <c r="B4" s="63" t="s">
        <v>1627</v>
      </c>
      <c r="C4" s="99">
        <v>43916</v>
      </c>
      <c r="D4" s="99">
        <v>43913</v>
      </c>
      <c r="E4" s="99">
        <v>44217</v>
      </c>
      <c r="F4" s="63" t="s">
        <v>191</v>
      </c>
      <c r="G4" s="63">
        <v>4506</v>
      </c>
      <c r="H4" s="103" t="s">
        <v>171</v>
      </c>
      <c r="I4" s="63" t="s">
        <v>1626</v>
      </c>
      <c r="J4" s="102" t="s">
        <v>199</v>
      </c>
      <c r="K4" s="102" t="s">
        <v>207</v>
      </c>
      <c r="L4" s="63" t="s">
        <v>137</v>
      </c>
      <c r="M4" s="63" t="s">
        <v>313</v>
      </c>
      <c r="N4" s="102" t="s">
        <v>1625</v>
      </c>
      <c r="O4" s="63" t="s">
        <v>165</v>
      </c>
      <c r="P4" s="72" t="s">
        <v>1624</v>
      </c>
      <c r="Q4" s="80"/>
      <c r="R4" s="80"/>
    </row>
    <row r="5" spans="1:18" ht="15">
      <c r="A5" s="63" t="s">
        <v>1623</v>
      </c>
      <c r="B5" s="63" t="s">
        <v>1622</v>
      </c>
      <c r="C5" s="99">
        <v>43917</v>
      </c>
      <c r="D5" s="99">
        <v>43942</v>
      </c>
      <c r="E5" s="99">
        <v>44681</v>
      </c>
      <c r="F5" s="63" t="s">
        <v>209</v>
      </c>
      <c r="G5" s="63">
        <v>4000</v>
      </c>
      <c r="H5" s="103" t="s">
        <v>171</v>
      </c>
      <c r="I5" s="63" t="s">
        <v>1621</v>
      </c>
      <c r="J5" s="102" t="s">
        <v>199</v>
      </c>
      <c r="K5" s="102" t="s">
        <v>180</v>
      </c>
      <c r="L5" s="63" t="s">
        <v>137</v>
      </c>
      <c r="M5" s="63" t="s">
        <v>197</v>
      </c>
      <c r="N5" s="59" t="s">
        <v>88</v>
      </c>
      <c r="O5" s="63" t="s">
        <v>1620</v>
      </c>
      <c r="P5" s="72" t="s">
        <v>1619</v>
      </c>
      <c r="Q5" s="80"/>
      <c r="R5" s="80"/>
    </row>
    <row r="6" spans="1:18" ht="15">
      <c r="A6" s="63" t="s">
        <v>1618</v>
      </c>
      <c r="B6" s="63" t="s">
        <v>1617</v>
      </c>
      <c r="C6" s="99">
        <v>43920</v>
      </c>
      <c r="D6" s="99">
        <v>43924</v>
      </c>
      <c r="E6" s="99">
        <v>43948</v>
      </c>
      <c r="F6" s="63" t="s">
        <v>256</v>
      </c>
      <c r="G6" s="63">
        <v>105</v>
      </c>
      <c r="H6" s="103" t="s">
        <v>171</v>
      </c>
      <c r="I6" s="63" t="s">
        <v>1616</v>
      </c>
      <c r="J6" s="102" t="s">
        <v>199</v>
      </c>
      <c r="K6" s="102" t="s">
        <v>180</v>
      </c>
      <c r="L6" s="63" t="s">
        <v>198</v>
      </c>
      <c r="M6" s="63" t="s">
        <v>313</v>
      </c>
      <c r="N6" s="102" t="s">
        <v>1615</v>
      </c>
      <c r="O6" s="105">
        <v>906000000</v>
      </c>
      <c r="P6" s="72" t="s">
        <v>1614</v>
      </c>
      <c r="Q6" s="80"/>
      <c r="R6" s="80"/>
    </row>
    <row r="7" spans="1:18" ht="15">
      <c r="A7" s="63" t="s">
        <v>1613</v>
      </c>
      <c r="B7" s="63" t="s">
        <v>1612</v>
      </c>
      <c r="C7" s="99">
        <v>43921</v>
      </c>
      <c r="D7" s="99">
        <v>43938</v>
      </c>
      <c r="E7" s="99">
        <v>44312</v>
      </c>
      <c r="F7" s="63" t="s">
        <v>191</v>
      </c>
      <c r="G7" s="63">
        <v>1279</v>
      </c>
      <c r="H7" s="103" t="s">
        <v>171</v>
      </c>
      <c r="I7" s="63" t="s">
        <v>1611</v>
      </c>
      <c r="J7" s="102" t="s">
        <v>199</v>
      </c>
      <c r="K7" s="102" t="s">
        <v>180</v>
      </c>
      <c r="L7" s="63" t="s">
        <v>137</v>
      </c>
      <c r="M7" s="63" t="s">
        <v>197</v>
      </c>
      <c r="N7" s="102" t="s">
        <v>88</v>
      </c>
      <c r="O7" s="63" t="s">
        <v>1610</v>
      </c>
      <c r="P7" s="72" t="s">
        <v>1609</v>
      </c>
      <c r="Q7" s="80"/>
      <c r="R7" s="80"/>
    </row>
    <row r="8" spans="1:18" ht="15">
      <c r="A8" s="63" t="s">
        <v>1608</v>
      </c>
      <c r="B8" s="63" t="s">
        <v>1607</v>
      </c>
      <c r="C8" s="99">
        <v>43938</v>
      </c>
      <c r="D8" s="99">
        <v>43951</v>
      </c>
      <c r="E8" s="99">
        <v>44195</v>
      </c>
      <c r="F8" s="63" t="s">
        <v>191</v>
      </c>
      <c r="G8" s="63">
        <v>102</v>
      </c>
      <c r="H8" s="103" t="s">
        <v>171</v>
      </c>
      <c r="I8" s="63" t="s">
        <v>1606</v>
      </c>
      <c r="J8" s="102" t="s">
        <v>199</v>
      </c>
      <c r="K8" s="102" t="s">
        <v>180</v>
      </c>
      <c r="L8" s="63" t="s">
        <v>137</v>
      </c>
      <c r="M8" s="63" t="s">
        <v>197</v>
      </c>
      <c r="N8" s="102" t="s">
        <v>88</v>
      </c>
      <c r="O8" s="63" t="s">
        <v>1605</v>
      </c>
      <c r="P8" s="72" t="s">
        <v>1604</v>
      </c>
      <c r="Q8" s="80"/>
      <c r="R8" s="80"/>
    </row>
    <row r="9" spans="1:18" ht="15">
      <c r="A9" s="63" t="s">
        <v>1603</v>
      </c>
      <c r="B9" s="63" t="s">
        <v>1602</v>
      </c>
      <c r="C9" s="99">
        <v>43942</v>
      </c>
      <c r="D9" s="99">
        <v>43952</v>
      </c>
      <c r="E9" s="99">
        <v>44447</v>
      </c>
      <c r="F9" s="63" t="s">
        <v>202</v>
      </c>
      <c r="G9" s="63">
        <v>91</v>
      </c>
      <c r="H9" s="103" t="s">
        <v>171</v>
      </c>
      <c r="I9" s="63" t="s">
        <v>1601</v>
      </c>
      <c r="J9" s="102" t="s">
        <v>199</v>
      </c>
      <c r="K9" s="102" t="s">
        <v>180</v>
      </c>
      <c r="L9" s="63" t="s">
        <v>198</v>
      </c>
      <c r="M9" s="63" t="s">
        <v>197</v>
      </c>
      <c r="N9" s="102" t="s">
        <v>88</v>
      </c>
      <c r="O9" s="63" t="s">
        <v>1600</v>
      </c>
      <c r="P9" s="72" t="s">
        <v>1599</v>
      </c>
      <c r="Q9" s="80"/>
      <c r="R9" s="80"/>
    </row>
    <row r="10" spans="1:18" ht="15">
      <c r="A10" s="63" t="s">
        <v>1598</v>
      </c>
      <c r="B10" s="63" t="s">
        <v>1597</v>
      </c>
      <c r="C10" s="99">
        <v>43945</v>
      </c>
      <c r="D10" s="99">
        <v>43910</v>
      </c>
      <c r="E10" s="99">
        <v>44530</v>
      </c>
      <c r="F10" s="63" t="s">
        <v>209</v>
      </c>
      <c r="G10" s="63">
        <v>80</v>
      </c>
      <c r="H10" s="103" t="s">
        <v>171</v>
      </c>
      <c r="I10" s="63" t="s">
        <v>1596</v>
      </c>
      <c r="J10" s="102" t="s">
        <v>199</v>
      </c>
      <c r="K10" s="102" t="s">
        <v>271</v>
      </c>
      <c r="L10" s="63" t="s">
        <v>198</v>
      </c>
      <c r="M10" s="63" t="s">
        <v>197</v>
      </c>
      <c r="N10" s="98" t="s">
        <v>1595</v>
      </c>
      <c r="O10" s="63" t="s">
        <v>1594</v>
      </c>
      <c r="P10" s="72" t="s">
        <v>1593</v>
      </c>
      <c r="Q10" s="80"/>
      <c r="R10" s="80"/>
    </row>
    <row r="11" spans="1:18" ht="15">
      <c r="A11" s="63" t="s">
        <v>1592</v>
      </c>
      <c r="B11" s="63" t="s">
        <v>1591</v>
      </c>
      <c r="C11" s="99">
        <v>43945</v>
      </c>
      <c r="D11" s="99">
        <v>44061</v>
      </c>
      <c r="E11" s="99">
        <v>44377</v>
      </c>
      <c r="F11" s="63" t="s">
        <v>209</v>
      </c>
      <c r="G11" s="63">
        <v>1200</v>
      </c>
      <c r="H11" s="103" t="s">
        <v>171</v>
      </c>
      <c r="I11" s="63" t="s">
        <v>1590</v>
      </c>
      <c r="J11" s="102" t="s">
        <v>199</v>
      </c>
      <c r="K11" s="102" t="s">
        <v>180</v>
      </c>
      <c r="L11" s="63" t="s">
        <v>261</v>
      </c>
      <c r="M11" s="63" t="s">
        <v>197</v>
      </c>
      <c r="N11" s="102" t="s">
        <v>88</v>
      </c>
      <c r="O11" s="101">
        <v>76968</v>
      </c>
      <c r="P11" s="72" t="s">
        <v>1589</v>
      </c>
      <c r="Q11" s="80"/>
      <c r="R11" s="80"/>
    </row>
    <row r="12" spans="1:18" ht="15">
      <c r="A12" s="63" t="s">
        <v>1588</v>
      </c>
      <c r="B12" s="63" t="s">
        <v>1587</v>
      </c>
      <c r="C12" s="99">
        <v>43948</v>
      </c>
      <c r="D12" s="99">
        <v>43947</v>
      </c>
      <c r="E12" s="99">
        <v>43996</v>
      </c>
      <c r="F12" s="63" t="s">
        <v>209</v>
      </c>
      <c r="G12" s="63">
        <v>70</v>
      </c>
      <c r="H12" s="103" t="s">
        <v>171</v>
      </c>
      <c r="I12" s="63" t="s">
        <v>1586</v>
      </c>
      <c r="J12" s="102" t="s">
        <v>199</v>
      </c>
      <c r="K12" s="102" t="s">
        <v>180</v>
      </c>
      <c r="L12" s="63" t="s">
        <v>198</v>
      </c>
      <c r="M12" s="63" t="s">
        <v>197</v>
      </c>
      <c r="N12" s="102" t="s">
        <v>88</v>
      </c>
      <c r="O12" s="106" t="s">
        <v>1075</v>
      </c>
      <c r="P12" s="72" t="s">
        <v>1585</v>
      </c>
      <c r="Q12" s="80"/>
      <c r="R12" s="80"/>
    </row>
    <row r="13" spans="1:18" ht="15">
      <c r="A13" s="63" t="s">
        <v>1584</v>
      </c>
      <c r="B13" s="63" t="s">
        <v>1583</v>
      </c>
      <c r="C13" s="99">
        <v>43950</v>
      </c>
      <c r="D13" s="99">
        <v>43978</v>
      </c>
      <c r="E13" s="99">
        <v>44313</v>
      </c>
      <c r="F13" s="63" t="s">
        <v>209</v>
      </c>
      <c r="G13" s="63">
        <v>174</v>
      </c>
      <c r="H13" s="103" t="s">
        <v>171</v>
      </c>
      <c r="I13" s="63" t="s">
        <v>1582</v>
      </c>
      <c r="J13" s="102" t="s">
        <v>199</v>
      </c>
      <c r="K13" s="102" t="s">
        <v>254</v>
      </c>
      <c r="L13" s="63" t="s">
        <v>198</v>
      </c>
      <c r="M13" s="63" t="s">
        <v>197</v>
      </c>
      <c r="N13" s="102" t="s">
        <v>88</v>
      </c>
      <c r="O13" s="63" t="s">
        <v>1581</v>
      </c>
      <c r="P13" s="72" t="s">
        <v>1580</v>
      </c>
      <c r="Q13" s="80"/>
      <c r="R13" s="80"/>
    </row>
    <row r="14" spans="1:18" ht="15">
      <c r="A14" s="63" t="s">
        <v>1579</v>
      </c>
      <c r="B14" s="63" t="s">
        <v>1578</v>
      </c>
      <c r="C14" s="99">
        <v>43956</v>
      </c>
      <c r="D14" s="99">
        <v>43939</v>
      </c>
      <c r="E14" s="99">
        <v>44500</v>
      </c>
      <c r="F14" s="63" t="s">
        <v>209</v>
      </c>
      <c r="G14" s="63">
        <v>308</v>
      </c>
      <c r="H14" s="103" t="s">
        <v>171</v>
      </c>
      <c r="I14" s="63" t="s">
        <v>1577</v>
      </c>
      <c r="J14" s="102" t="s">
        <v>199</v>
      </c>
      <c r="K14" s="102" t="s">
        <v>180</v>
      </c>
      <c r="L14" s="63" t="s">
        <v>198</v>
      </c>
      <c r="M14" s="63" t="s">
        <v>197</v>
      </c>
      <c r="N14" s="102" t="s">
        <v>88</v>
      </c>
      <c r="O14" s="63" t="s">
        <v>1576</v>
      </c>
      <c r="P14" s="72" t="s">
        <v>1575</v>
      </c>
      <c r="Q14" s="80"/>
      <c r="R14" s="80"/>
    </row>
    <row r="15" spans="1:18" ht="15">
      <c r="A15" s="63" t="s">
        <v>1574</v>
      </c>
      <c r="B15" s="63" t="s">
        <v>1573</v>
      </c>
      <c r="C15" s="99">
        <v>43969</v>
      </c>
      <c r="D15" s="99">
        <v>43922</v>
      </c>
      <c r="E15" s="99">
        <v>44136</v>
      </c>
      <c r="F15" s="63" t="s">
        <v>191</v>
      </c>
      <c r="G15" s="63">
        <v>120</v>
      </c>
      <c r="H15" s="63" t="s">
        <v>171</v>
      </c>
      <c r="I15" s="63" t="s">
        <v>1572</v>
      </c>
      <c r="J15" s="102" t="s">
        <v>199</v>
      </c>
      <c r="K15" s="102" t="s">
        <v>271</v>
      </c>
      <c r="L15" s="63" t="s">
        <v>220</v>
      </c>
      <c r="M15" s="63" t="s">
        <v>313</v>
      </c>
      <c r="N15" s="80" t="s">
        <v>88</v>
      </c>
      <c r="O15" s="101">
        <v>1399.0619999999999</v>
      </c>
      <c r="P15" s="72" t="s">
        <v>1571</v>
      </c>
      <c r="Q15" s="80"/>
      <c r="R15" s="80"/>
    </row>
    <row r="16" spans="1:18" ht="15">
      <c r="A16" s="63" t="s">
        <v>1570</v>
      </c>
      <c r="B16" s="63" t="s">
        <v>1569</v>
      </c>
      <c r="C16" s="99">
        <v>43978</v>
      </c>
      <c r="D16" s="99">
        <v>43959</v>
      </c>
      <c r="E16" s="99">
        <v>44066</v>
      </c>
      <c r="F16" s="63" t="s">
        <v>209</v>
      </c>
      <c r="G16" s="63">
        <v>70</v>
      </c>
      <c r="H16" s="103" t="s">
        <v>171</v>
      </c>
      <c r="I16" s="63" t="s">
        <v>1568</v>
      </c>
      <c r="J16" s="102" t="s">
        <v>199</v>
      </c>
      <c r="K16" s="102" t="s">
        <v>180</v>
      </c>
      <c r="L16" s="63" t="s">
        <v>198</v>
      </c>
      <c r="M16" s="63" t="s">
        <v>197</v>
      </c>
      <c r="N16" s="102" t="s">
        <v>88</v>
      </c>
      <c r="O16" s="63" t="s">
        <v>1567</v>
      </c>
      <c r="P16" s="72" t="s">
        <v>1566</v>
      </c>
      <c r="Q16" s="80"/>
      <c r="R16" s="80"/>
    </row>
    <row r="17" spans="1:18" ht="15">
      <c r="A17" s="63" t="s">
        <v>1565</v>
      </c>
      <c r="B17" s="63" t="s">
        <v>1564</v>
      </c>
      <c r="C17" s="99">
        <v>43986</v>
      </c>
      <c r="D17" s="99">
        <v>44062</v>
      </c>
      <c r="E17" s="99">
        <v>44561</v>
      </c>
      <c r="F17" s="63" t="s">
        <v>209</v>
      </c>
      <c r="G17" s="63">
        <v>954</v>
      </c>
      <c r="H17" s="103" t="s">
        <v>171</v>
      </c>
      <c r="I17" s="63" t="s">
        <v>1563</v>
      </c>
      <c r="J17" s="102" t="s">
        <v>199</v>
      </c>
      <c r="K17" s="102" t="s">
        <v>180</v>
      </c>
      <c r="L17" s="63" t="s">
        <v>137</v>
      </c>
      <c r="M17" s="63" t="s">
        <v>197</v>
      </c>
      <c r="N17" s="102" t="s">
        <v>88</v>
      </c>
      <c r="O17" s="63" t="s">
        <v>1562</v>
      </c>
      <c r="P17" s="72" t="s">
        <v>1561</v>
      </c>
      <c r="Q17" s="80"/>
      <c r="R17" s="80"/>
    </row>
    <row r="18" spans="1:18" ht="15">
      <c r="A18" s="63" t="s">
        <v>1560</v>
      </c>
      <c r="B18" s="63" t="s">
        <v>1559</v>
      </c>
      <c r="C18" s="99">
        <v>44027</v>
      </c>
      <c r="D18" s="99">
        <v>44134</v>
      </c>
      <c r="E18" s="99">
        <v>44774</v>
      </c>
      <c r="F18" s="63" t="s">
        <v>209</v>
      </c>
      <c r="G18" s="63">
        <v>466</v>
      </c>
      <c r="H18" s="103" t="s">
        <v>171</v>
      </c>
      <c r="I18" s="63" t="s">
        <v>1558</v>
      </c>
      <c r="J18" s="102" t="s">
        <v>199</v>
      </c>
      <c r="K18" s="102" t="s">
        <v>180</v>
      </c>
      <c r="L18" s="63" t="s">
        <v>137</v>
      </c>
      <c r="M18" s="63" t="s">
        <v>197</v>
      </c>
      <c r="N18" s="102" t="s">
        <v>88</v>
      </c>
      <c r="O18" s="105">
        <v>2000000000</v>
      </c>
      <c r="P18" s="72" t="s">
        <v>1557</v>
      </c>
      <c r="Q18" s="80"/>
      <c r="R18" s="80"/>
    </row>
    <row r="19" spans="1:18" ht="15">
      <c r="A19" s="63" t="s">
        <v>1556</v>
      </c>
      <c r="B19" s="63" t="s">
        <v>1555</v>
      </c>
      <c r="C19" s="99">
        <v>44042</v>
      </c>
      <c r="D19" s="99">
        <v>44126</v>
      </c>
      <c r="E19" s="100">
        <v>44490</v>
      </c>
      <c r="F19" s="63" t="s">
        <v>209</v>
      </c>
      <c r="G19" s="63">
        <v>144</v>
      </c>
      <c r="H19" s="103" t="s">
        <v>171</v>
      </c>
      <c r="I19" s="63" t="s">
        <v>1554</v>
      </c>
      <c r="J19" s="102" t="s">
        <v>199</v>
      </c>
      <c r="K19" s="102" t="s">
        <v>180</v>
      </c>
      <c r="L19" s="63" t="s">
        <v>261</v>
      </c>
      <c r="M19" s="63" t="s">
        <v>197</v>
      </c>
      <c r="N19" s="102" t="s">
        <v>88</v>
      </c>
      <c r="O19" s="63" t="s">
        <v>1553</v>
      </c>
      <c r="P19" s="72" t="s">
        <v>1552</v>
      </c>
      <c r="Q19" s="80"/>
      <c r="R19" s="80"/>
    </row>
    <row r="20" spans="1:18" ht="15">
      <c r="A20" s="63" t="s">
        <v>1551</v>
      </c>
      <c r="B20" s="63" t="s">
        <v>1550</v>
      </c>
      <c r="C20" s="99">
        <v>44055</v>
      </c>
      <c r="D20" s="99">
        <v>43831</v>
      </c>
      <c r="E20" s="99">
        <v>44562</v>
      </c>
      <c r="F20" s="63" t="s">
        <v>249</v>
      </c>
      <c r="G20" s="63">
        <v>75</v>
      </c>
      <c r="H20" s="103" t="s">
        <v>171</v>
      </c>
      <c r="I20" s="63" t="s">
        <v>1549</v>
      </c>
      <c r="J20" s="102" t="s">
        <v>199</v>
      </c>
      <c r="K20" s="102" t="s">
        <v>180</v>
      </c>
      <c r="L20" s="63" t="s">
        <v>261</v>
      </c>
      <c r="M20" s="63" t="s">
        <v>197</v>
      </c>
      <c r="N20" s="102" t="s">
        <v>88</v>
      </c>
      <c r="O20" s="101">
        <v>152247</v>
      </c>
      <c r="P20" s="72" t="s">
        <v>1548</v>
      </c>
      <c r="Q20" s="80"/>
      <c r="R20" s="80"/>
    </row>
    <row r="21" spans="1:18" ht="15">
      <c r="A21" s="63" t="s">
        <v>1547</v>
      </c>
      <c r="B21" s="63" t="s">
        <v>1546</v>
      </c>
      <c r="C21" s="99">
        <v>44061</v>
      </c>
      <c r="D21" s="99">
        <v>44105</v>
      </c>
      <c r="E21" s="99">
        <v>44561</v>
      </c>
      <c r="F21" s="63" t="s">
        <v>142</v>
      </c>
      <c r="G21" s="63">
        <v>420</v>
      </c>
      <c r="H21" s="103" t="s">
        <v>171</v>
      </c>
      <c r="I21" s="63" t="s">
        <v>1545</v>
      </c>
      <c r="J21" s="102" t="s">
        <v>199</v>
      </c>
      <c r="K21" s="102" t="s">
        <v>180</v>
      </c>
      <c r="L21" s="63" t="s">
        <v>137</v>
      </c>
      <c r="M21" s="63" t="s">
        <v>197</v>
      </c>
      <c r="N21" s="102" t="s">
        <v>88</v>
      </c>
      <c r="O21" s="63" t="s">
        <v>1544</v>
      </c>
      <c r="P21" s="72" t="s">
        <v>1543</v>
      </c>
      <c r="Q21" s="80"/>
      <c r="R21" s="80"/>
    </row>
    <row r="22" spans="1:18" ht="15">
      <c r="A22" s="63" t="s">
        <v>1542</v>
      </c>
      <c r="B22" s="63" t="s">
        <v>1541</v>
      </c>
      <c r="C22" s="99">
        <v>44069</v>
      </c>
      <c r="D22" s="99">
        <v>44026</v>
      </c>
      <c r="E22" s="99">
        <v>44175</v>
      </c>
      <c r="F22" s="63" t="s">
        <v>191</v>
      </c>
      <c r="G22" s="63">
        <v>299</v>
      </c>
      <c r="H22" s="103" t="s">
        <v>171</v>
      </c>
      <c r="I22" s="63" t="s">
        <v>1540</v>
      </c>
      <c r="J22" s="102" t="s">
        <v>199</v>
      </c>
      <c r="K22" s="102" t="s">
        <v>207</v>
      </c>
      <c r="L22" s="63" t="s">
        <v>319</v>
      </c>
      <c r="M22" s="63" t="s">
        <v>197</v>
      </c>
      <c r="N22" s="102" t="s">
        <v>88</v>
      </c>
      <c r="O22" s="63" t="s">
        <v>1539</v>
      </c>
      <c r="P22" s="72" t="s">
        <v>1538</v>
      </c>
      <c r="Q22" s="80"/>
      <c r="R22" s="80"/>
    </row>
    <row r="23" spans="1:18" ht="15">
      <c r="A23" s="63" t="s">
        <v>1537</v>
      </c>
      <c r="B23" s="63" t="s">
        <v>1536</v>
      </c>
      <c r="C23" s="99">
        <v>44081</v>
      </c>
      <c r="D23" s="99">
        <v>44316</v>
      </c>
      <c r="E23" s="99">
        <v>44545</v>
      </c>
      <c r="F23" s="63" t="s">
        <v>142</v>
      </c>
      <c r="G23" s="63">
        <v>128</v>
      </c>
      <c r="H23" s="103" t="s">
        <v>171</v>
      </c>
      <c r="I23" s="63" t="s">
        <v>1535</v>
      </c>
      <c r="J23" s="102" t="s">
        <v>199</v>
      </c>
      <c r="K23" s="102" t="s">
        <v>384</v>
      </c>
      <c r="L23" s="63" t="s">
        <v>137</v>
      </c>
      <c r="M23" s="63" t="s">
        <v>197</v>
      </c>
      <c r="N23" s="102" t="s">
        <v>88</v>
      </c>
      <c r="O23" s="101">
        <v>5175</v>
      </c>
      <c r="P23" s="72" t="s">
        <v>1534</v>
      </c>
      <c r="Q23" s="80"/>
      <c r="R23" s="80"/>
    </row>
    <row r="24" spans="1:18" ht="15">
      <c r="A24" s="63" t="s">
        <v>1533</v>
      </c>
      <c r="B24" s="63" t="s">
        <v>1532</v>
      </c>
      <c r="C24" s="99">
        <v>44131</v>
      </c>
      <c r="D24" s="99">
        <v>44180</v>
      </c>
      <c r="E24" s="99">
        <v>44361</v>
      </c>
      <c r="F24" s="63" t="s">
        <v>184</v>
      </c>
      <c r="G24" s="63">
        <v>0</v>
      </c>
      <c r="H24" s="103" t="s">
        <v>171</v>
      </c>
      <c r="I24" s="63" t="s">
        <v>88</v>
      </c>
      <c r="J24" s="102" t="s">
        <v>199</v>
      </c>
      <c r="K24" s="102" t="s">
        <v>180</v>
      </c>
      <c r="L24" s="63" t="s">
        <v>137</v>
      </c>
      <c r="M24" s="63" t="s">
        <v>197</v>
      </c>
      <c r="N24" s="102" t="s">
        <v>88</v>
      </c>
      <c r="O24" s="63" t="s">
        <v>1531</v>
      </c>
      <c r="P24" s="72" t="s">
        <v>1530</v>
      </c>
      <c r="Q24" s="80"/>
      <c r="R24" s="80"/>
    </row>
    <row r="25" spans="1:18" ht="15">
      <c r="A25" s="63" t="s">
        <v>1529</v>
      </c>
      <c r="B25" s="63" t="s">
        <v>1528</v>
      </c>
      <c r="C25" s="99">
        <v>44169</v>
      </c>
      <c r="D25" s="99">
        <v>43910</v>
      </c>
      <c r="E25" s="99">
        <v>44063</v>
      </c>
      <c r="F25" s="63" t="s">
        <v>191</v>
      </c>
      <c r="G25" s="63">
        <v>301</v>
      </c>
      <c r="H25" s="103" t="s">
        <v>171</v>
      </c>
      <c r="I25" s="63" t="s">
        <v>1527</v>
      </c>
      <c r="J25" s="102" t="s">
        <v>199</v>
      </c>
      <c r="K25" s="102" t="s">
        <v>1526</v>
      </c>
      <c r="L25" s="63"/>
      <c r="M25" s="63" t="s">
        <v>197</v>
      </c>
      <c r="N25" s="102" t="s">
        <v>88</v>
      </c>
      <c r="O25" s="104">
        <v>44306</v>
      </c>
      <c r="P25" s="72" t="s">
        <v>1525</v>
      </c>
      <c r="Q25" s="80"/>
      <c r="R25" s="80"/>
    </row>
    <row r="26" spans="1:18" ht="15">
      <c r="A26" s="63" t="s">
        <v>1524</v>
      </c>
      <c r="B26" s="63" t="s">
        <v>1523</v>
      </c>
      <c r="C26" s="99">
        <v>44181</v>
      </c>
      <c r="D26" s="99">
        <v>44175</v>
      </c>
      <c r="E26" s="99">
        <v>44356</v>
      </c>
      <c r="F26" s="63" t="s">
        <v>191</v>
      </c>
      <c r="G26" s="63">
        <v>102</v>
      </c>
      <c r="H26" s="103" t="s">
        <v>171</v>
      </c>
      <c r="I26" s="63" t="s">
        <v>1522</v>
      </c>
      <c r="J26" s="102" t="s">
        <v>199</v>
      </c>
      <c r="K26" s="102" t="s">
        <v>180</v>
      </c>
      <c r="L26" s="63" t="s">
        <v>137</v>
      </c>
      <c r="M26" s="63" t="s">
        <v>197</v>
      </c>
      <c r="N26" s="102" t="s">
        <v>88</v>
      </c>
      <c r="O26" s="63" t="s">
        <v>1521</v>
      </c>
      <c r="P26" s="72" t="s">
        <v>1520</v>
      </c>
      <c r="Q26" s="80"/>
      <c r="R26" s="80"/>
    </row>
    <row r="27" spans="1:18" ht="15">
      <c r="A27" s="63" t="s">
        <v>1519</v>
      </c>
      <c r="B27" s="63" t="s">
        <v>1518</v>
      </c>
      <c r="C27" s="99">
        <v>44222</v>
      </c>
      <c r="D27" s="99">
        <v>44201</v>
      </c>
      <c r="E27" s="99">
        <v>44407</v>
      </c>
      <c r="F27" s="63" t="s">
        <v>209</v>
      </c>
      <c r="G27" s="63">
        <v>60</v>
      </c>
      <c r="H27" s="103" t="s">
        <v>171</v>
      </c>
      <c r="I27" s="63" t="s">
        <v>1517</v>
      </c>
      <c r="J27" s="102" t="s">
        <v>199</v>
      </c>
      <c r="K27" s="102" t="s">
        <v>180</v>
      </c>
      <c r="L27" s="63" t="s">
        <v>137</v>
      </c>
      <c r="M27" s="63" t="s">
        <v>197</v>
      </c>
      <c r="N27" s="102" t="s">
        <v>88</v>
      </c>
      <c r="O27" s="63" t="s">
        <v>1516</v>
      </c>
      <c r="P27" s="72" t="s">
        <v>1515</v>
      </c>
      <c r="Q27" s="80"/>
      <c r="R27" s="80"/>
    </row>
    <row r="28" spans="1:18" ht="15">
      <c r="A28" s="63" t="s">
        <v>1514</v>
      </c>
      <c r="B28" s="63" t="s">
        <v>1513</v>
      </c>
      <c r="C28" s="99">
        <v>44243</v>
      </c>
      <c r="D28" s="99">
        <v>44221</v>
      </c>
      <c r="E28" s="99">
        <v>44561</v>
      </c>
      <c r="F28" s="63" t="s">
        <v>298</v>
      </c>
      <c r="G28" s="63">
        <v>164</v>
      </c>
      <c r="H28" s="103" t="s">
        <v>171</v>
      </c>
      <c r="I28" s="63" t="s">
        <v>1512</v>
      </c>
      <c r="J28" s="102" t="s">
        <v>199</v>
      </c>
      <c r="K28" s="102" t="s">
        <v>180</v>
      </c>
      <c r="L28" s="63" t="s">
        <v>198</v>
      </c>
      <c r="M28" s="63" t="s">
        <v>197</v>
      </c>
      <c r="N28" s="102" t="s">
        <v>88</v>
      </c>
      <c r="O28" s="63" t="s">
        <v>1511</v>
      </c>
      <c r="P28" s="72" t="s">
        <v>1510</v>
      </c>
      <c r="Q28" s="80"/>
      <c r="R28" s="80"/>
    </row>
    <row r="29" spans="1:18" ht="15">
      <c r="A29" s="63" t="s">
        <v>1509</v>
      </c>
      <c r="B29" s="63" t="s">
        <v>1508</v>
      </c>
      <c r="C29" s="99">
        <v>44248</v>
      </c>
      <c r="D29" s="99">
        <v>44166</v>
      </c>
      <c r="E29" s="99">
        <v>44501</v>
      </c>
      <c r="F29" s="63" t="s">
        <v>249</v>
      </c>
      <c r="G29" s="63">
        <v>75</v>
      </c>
      <c r="H29" s="103" t="s">
        <v>171</v>
      </c>
      <c r="I29" s="63" t="s">
        <v>1507</v>
      </c>
      <c r="J29" s="102" t="s">
        <v>199</v>
      </c>
      <c r="K29" s="102" t="s">
        <v>180</v>
      </c>
      <c r="L29" s="63" t="s">
        <v>220</v>
      </c>
      <c r="M29" s="63" t="s">
        <v>197</v>
      </c>
      <c r="N29" s="102" t="s">
        <v>88</v>
      </c>
      <c r="O29" s="101">
        <v>152247</v>
      </c>
      <c r="P29" s="72" t="s">
        <v>1506</v>
      </c>
      <c r="Q29" s="80"/>
      <c r="R29" s="80"/>
    </row>
    <row r="30" spans="1:18" ht="15">
      <c r="A30" s="63" t="s">
        <v>1505</v>
      </c>
      <c r="B30" s="63" t="s">
        <v>1504</v>
      </c>
      <c r="C30" s="99">
        <v>44281</v>
      </c>
      <c r="D30" s="99">
        <v>44280</v>
      </c>
      <c r="E30" s="99">
        <v>44387</v>
      </c>
      <c r="F30" s="63" t="s">
        <v>209</v>
      </c>
      <c r="G30" s="63">
        <v>250</v>
      </c>
      <c r="H30" s="103" t="s">
        <v>171</v>
      </c>
      <c r="I30" s="63" t="s">
        <v>1503</v>
      </c>
      <c r="J30" s="102" t="s">
        <v>199</v>
      </c>
      <c r="K30" s="102" t="s">
        <v>638</v>
      </c>
      <c r="L30" s="63" t="s">
        <v>227</v>
      </c>
      <c r="M30" s="63" t="s">
        <v>197</v>
      </c>
      <c r="N30" s="102" t="s">
        <v>88</v>
      </c>
      <c r="O30" s="63" t="s">
        <v>1502</v>
      </c>
      <c r="P30" s="72" t="s">
        <v>1501</v>
      </c>
      <c r="Q30" s="80"/>
      <c r="R30" s="80"/>
    </row>
    <row r="31" spans="1:18" ht="15">
      <c r="A31" s="63" t="s">
        <v>1500</v>
      </c>
      <c r="B31" s="63" t="s">
        <v>1499</v>
      </c>
      <c r="C31" s="99">
        <v>44316</v>
      </c>
      <c r="D31" s="99">
        <v>44324</v>
      </c>
      <c r="E31" s="99">
        <v>44365</v>
      </c>
      <c r="F31" s="63" t="s">
        <v>191</v>
      </c>
      <c r="G31" s="63">
        <v>100</v>
      </c>
      <c r="H31" s="103" t="s">
        <v>171</v>
      </c>
      <c r="I31" s="63" t="s">
        <v>1498</v>
      </c>
      <c r="J31" s="102" t="s">
        <v>199</v>
      </c>
      <c r="K31" s="102" t="s">
        <v>180</v>
      </c>
      <c r="L31" s="63" t="s">
        <v>198</v>
      </c>
      <c r="M31" s="63" t="s">
        <v>197</v>
      </c>
      <c r="N31" s="102" t="s">
        <v>88</v>
      </c>
      <c r="O31" s="63" t="s">
        <v>1497</v>
      </c>
      <c r="P31" s="72" t="s">
        <v>1496</v>
      </c>
      <c r="Q31" s="80"/>
      <c r="R31" s="80"/>
    </row>
    <row r="33" spans="5:13" ht="15.75" customHeight="1">
      <c r="E33" s="84" t="s">
        <v>194</v>
      </c>
      <c r="F33" s="59">
        <f>COUNTA(F4,F7,F8,F15,F22,F25,F26,F31)</f>
        <v>8</v>
      </c>
      <c r="H33" s="59">
        <f>COUNTA(H3:H31)</f>
        <v>29</v>
      </c>
      <c r="M33" s="59">
        <v>2</v>
      </c>
    </row>
    <row r="34" spans="5:13" ht="15.75" customHeight="1">
      <c r="E34" s="77" t="s">
        <v>193</v>
      </c>
      <c r="F34" s="59">
        <f>COUNTA(F3,F5,F10,F9,F11,F12,F13,F14,F16,F17,F18,F19,F21,F23,F27,F28,F30)</f>
        <v>17</v>
      </c>
    </row>
    <row r="35" spans="5:13" ht="15.75" customHeight="1">
      <c r="E35" s="81" t="s">
        <v>192</v>
      </c>
      <c r="F35" s="59">
        <f>COUNTA(F6,F20,F24,F29)</f>
        <v>4</v>
      </c>
    </row>
    <row r="36" spans="5:13" ht="15.75" customHeight="1">
      <c r="F36" s="59">
        <f>SUM(F33:F35)</f>
        <v>29</v>
      </c>
    </row>
    <row r="37" spans="5:13" ht="15.75" customHeight="1">
      <c r="E37" s="59" t="s">
        <v>191</v>
      </c>
      <c r="F37" s="59">
        <f>F33/F36</f>
        <v>0.27586206896551724</v>
      </c>
    </row>
    <row r="38" spans="5:13" ht="15.75" customHeight="1">
      <c r="E38" s="59" t="s">
        <v>190</v>
      </c>
      <c r="F38" s="59">
        <f>2/F33</f>
        <v>0.25</v>
      </c>
    </row>
  </sheetData>
  <mergeCells count="1">
    <mergeCell ref="A1:Q1"/>
  </mergeCells>
  <hyperlinks>
    <hyperlink ref="P15" r:id="rId1" xr:uid="{697D26D3-F676-431A-96EB-E936FFBDD660}"/>
    <hyperlink ref="P14" r:id="rId2" xr:uid="{8BD2F6AF-1A7C-4414-A48B-767260508BF9}"/>
    <hyperlink ref="P26" r:id="rId3" xr:uid="{5FBB4F5A-1807-4833-8284-88DB457815C2}"/>
    <hyperlink ref="P9" r:id="rId4" xr:uid="{E095005A-907B-4C3E-8CC3-BB4B18BA44D3}"/>
    <hyperlink ref="P22" r:id="rId5" xr:uid="{F7A1E708-C31A-4162-9D21-2CD05BAE4817}"/>
    <hyperlink ref="P10" r:id="rId6" xr:uid="{8108E88A-B9F1-44B5-BFE0-6A630CDE06FC}"/>
    <hyperlink ref="P25" r:id="rId7" xr:uid="{DE4BD4C9-7BB7-4AA6-9258-B1CE9B8B347B}"/>
    <hyperlink ref="P24" r:id="rId8" xr:uid="{8A02DEC8-72B8-4BB7-8294-ADA127512D0C}"/>
    <hyperlink ref="P28" r:id="rId9" xr:uid="{4E5819D7-8432-4907-9823-16E7E96E50B2}"/>
    <hyperlink ref="P30" r:id="rId10" xr:uid="{F0B4D05C-49F2-437B-B8D8-7275B0C2DF26}"/>
    <hyperlink ref="P19" r:id="rId11" xr:uid="{629DF4E6-EFE3-4213-B0B9-C274416E3F9A}"/>
    <hyperlink ref="P8" r:id="rId12" xr:uid="{B55377EE-9DF2-4511-B7A4-FD118599DFC8}"/>
    <hyperlink ref="P7" r:id="rId13" xr:uid="{33DBD11D-DF46-4341-A964-F0DCD2E01A66}"/>
    <hyperlink ref="P20" r:id="rId14" xr:uid="{45F620BA-03E7-4059-959F-1FEE38430622}"/>
    <hyperlink ref="P21" r:id="rId15" xr:uid="{9C27C767-3563-409B-9CC7-2DDF9DD1017A}"/>
    <hyperlink ref="P18" r:id="rId16" xr:uid="{36BAB639-08FA-446F-88D2-488EA445C3FF}"/>
    <hyperlink ref="P17" r:id="rId17" xr:uid="{E68C1A32-110F-4431-AA12-A7532CEDF463}"/>
    <hyperlink ref="P29" r:id="rId18" xr:uid="{F7A5DC22-51FF-4281-A33D-446C7970054A}"/>
    <hyperlink ref="P6" r:id="rId19" xr:uid="{17837003-0EC4-4A84-B2E4-E0944128A37C}"/>
    <hyperlink ref="P27" r:id="rId20" xr:uid="{81187C44-D091-4B6C-A547-5C78078CDAA1}"/>
    <hyperlink ref="P31" r:id="rId21" xr:uid="{F11A773A-F385-4D55-9492-B3551E40BD8E}"/>
    <hyperlink ref="P3" r:id="rId22" xr:uid="{DD84D0BC-E31F-4E32-9441-46E7417E4298}"/>
    <hyperlink ref="P11" r:id="rId23" xr:uid="{8B0314E8-D1AE-4108-91E7-68C720848740}"/>
    <hyperlink ref="P16" r:id="rId24" xr:uid="{64C3FCF7-8FD2-46E5-AA50-9F1CF7A36211}"/>
    <hyperlink ref="P23" r:id="rId25" xr:uid="{2AE4B5D0-B6D2-4B88-BA5A-BEF04652CBEC}"/>
    <hyperlink ref="P12" r:id="rId26" xr:uid="{316C02C6-8622-4B9E-88B8-E377B7F1154A}"/>
    <hyperlink ref="P13" r:id="rId27" xr:uid="{5B10BA9A-048E-4808-B99B-C0801B9985EE}"/>
    <hyperlink ref="P4" r:id="rId28" xr:uid="{3A06158F-01BA-4244-93A8-C09252394F1B}"/>
    <hyperlink ref="P5" r:id="rId29" xr:uid="{9508E995-4369-41BB-BF8B-27877F462EEA}"/>
    <hyperlink ref="N10" r:id="rId30" display="https://doi.org/10.1186/s13063-020-04455-3" xr:uid="{6E928A2B-22EB-475C-AFBC-0B0B4DA541E0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55C25A-E52D-4E7B-8C2A-4DA2CA9F23DB}">
  <sheetPr>
    <outlinePr summaryBelow="0" summaryRight="0"/>
  </sheetPr>
  <dimension ref="A1:Q70"/>
  <sheetViews>
    <sheetView topLeftCell="A2" zoomScale="40" zoomScaleNormal="40" workbookViewId="0">
      <selection activeCell="C2" sqref="C2"/>
    </sheetView>
  </sheetViews>
  <sheetFormatPr defaultColWidth="16.140625" defaultRowHeight="15.75" customHeight="1"/>
  <cols>
    <col min="1" max="1" width="13.28515625" style="59" bestFit="1" customWidth="1"/>
    <col min="2" max="2" width="135.28515625" style="59" bestFit="1" customWidth="1"/>
    <col min="3" max="3" width="14.85546875" style="59" bestFit="1" customWidth="1"/>
    <col min="4" max="4" width="15" style="59" bestFit="1" customWidth="1"/>
    <col min="5" max="5" width="14.7109375" style="59" bestFit="1" customWidth="1"/>
    <col min="6" max="6" width="20.85546875" style="59" bestFit="1" customWidth="1"/>
    <col min="7" max="7" width="13.140625" style="59" bestFit="1" customWidth="1"/>
    <col min="8" max="8" width="10.5703125" style="59" bestFit="1" customWidth="1"/>
    <col min="9" max="9" width="255.7109375" style="59" bestFit="1" customWidth="1"/>
    <col min="10" max="10" width="10.42578125" style="59" bestFit="1" customWidth="1"/>
    <col min="11" max="11" width="196.7109375" style="59" bestFit="1" customWidth="1"/>
    <col min="12" max="12" width="15.7109375" style="59" bestFit="1" customWidth="1"/>
    <col min="13" max="13" width="19.28515625" style="59" bestFit="1" customWidth="1"/>
    <col min="14" max="14" width="245.5703125" style="59" bestFit="1" customWidth="1"/>
    <col min="15" max="15" width="33.85546875" style="59" bestFit="1" customWidth="1"/>
    <col min="16" max="16" width="41.7109375" style="59" bestFit="1" customWidth="1"/>
    <col min="17" max="16384" width="16.140625" style="59"/>
  </cols>
  <sheetData>
    <row r="1" spans="1:17" s="111" customFormat="1" ht="20.25">
      <c r="A1" s="161" t="s">
        <v>1702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</row>
    <row r="2" spans="1:17" s="64" customFormat="1" ht="50.25" customHeight="1">
      <c r="A2" s="65" t="s">
        <v>160</v>
      </c>
      <c r="B2" s="65" t="s">
        <v>159</v>
      </c>
      <c r="C2" s="65" t="s">
        <v>158</v>
      </c>
      <c r="D2" s="65" t="s">
        <v>157</v>
      </c>
      <c r="E2" s="65" t="s">
        <v>156</v>
      </c>
      <c r="F2" s="65" t="s">
        <v>155</v>
      </c>
      <c r="G2" s="65" t="s">
        <v>1169</v>
      </c>
      <c r="H2" s="65" t="s">
        <v>1495</v>
      </c>
      <c r="I2" s="65" t="s">
        <v>153</v>
      </c>
      <c r="J2" s="65" t="s">
        <v>152</v>
      </c>
      <c r="K2" s="65" t="s">
        <v>151</v>
      </c>
      <c r="L2" s="65" t="s">
        <v>150</v>
      </c>
      <c r="M2" s="65" t="s">
        <v>149</v>
      </c>
      <c r="N2" s="65" t="s">
        <v>148</v>
      </c>
      <c r="O2" s="65" t="s">
        <v>147</v>
      </c>
      <c r="P2" s="64" t="s">
        <v>146</v>
      </c>
    </row>
    <row r="3" spans="1:17" ht="15">
      <c r="A3" s="63" t="s">
        <v>1494</v>
      </c>
      <c r="B3" s="63" t="s">
        <v>1493</v>
      </c>
      <c r="C3" s="99">
        <v>43934</v>
      </c>
      <c r="D3" s="99">
        <v>43939</v>
      </c>
      <c r="E3" s="99">
        <v>43983</v>
      </c>
      <c r="F3" s="63" t="s">
        <v>191</v>
      </c>
      <c r="G3" s="59">
        <v>16</v>
      </c>
      <c r="H3" s="63" t="s">
        <v>163</v>
      </c>
      <c r="I3" s="63" t="s">
        <v>1492</v>
      </c>
      <c r="J3" s="61" t="s">
        <v>199</v>
      </c>
      <c r="K3" s="63" t="s">
        <v>1491</v>
      </c>
      <c r="L3" s="63" t="s">
        <v>266</v>
      </c>
      <c r="M3" s="63" t="s">
        <v>313</v>
      </c>
      <c r="N3" s="60" t="s">
        <v>1490</v>
      </c>
      <c r="O3" s="63" t="s">
        <v>1489</v>
      </c>
      <c r="P3" s="59" t="s">
        <v>1488</v>
      </c>
    </row>
    <row r="4" spans="1:17" ht="15">
      <c r="A4" s="63" t="s">
        <v>1487</v>
      </c>
      <c r="B4" s="63" t="s">
        <v>1486</v>
      </c>
      <c r="C4" s="99">
        <v>43938</v>
      </c>
      <c r="D4" s="99">
        <v>43998</v>
      </c>
      <c r="E4" s="99">
        <v>47818</v>
      </c>
      <c r="F4" s="63" t="s">
        <v>209</v>
      </c>
      <c r="G4" s="59">
        <v>300</v>
      </c>
      <c r="H4" s="63" t="s">
        <v>163</v>
      </c>
      <c r="I4" s="63" t="s">
        <v>1485</v>
      </c>
      <c r="J4" s="61" t="s">
        <v>199</v>
      </c>
      <c r="K4" s="63" t="s">
        <v>1173</v>
      </c>
      <c r="L4" s="63" t="s">
        <v>261</v>
      </c>
      <c r="M4" s="63" t="s">
        <v>197</v>
      </c>
      <c r="N4" s="61" t="s">
        <v>88</v>
      </c>
      <c r="O4" s="63" t="s">
        <v>1484</v>
      </c>
      <c r="P4" s="98" t="s">
        <v>1483</v>
      </c>
    </row>
    <row r="5" spans="1:17" ht="15">
      <c r="A5" s="63" t="s">
        <v>1482</v>
      </c>
      <c r="B5" s="63" t="s">
        <v>1481</v>
      </c>
      <c r="C5" s="99">
        <v>43945</v>
      </c>
      <c r="D5" s="100">
        <v>44336</v>
      </c>
      <c r="E5" s="100">
        <v>44550</v>
      </c>
      <c r="F5" s="63" t="s">
        <v>142</v>
      </c>
      <c r="G5" s="59">
        <v>100</v>
      </c>
      <c r="H5" s="63" t="s">
        <v>163</v>
      </c>
      <c r="I5" s="63"/>
      <c r="J5" s="61" t="s">
        <v>199</v>
      </c>
      <c r="K5" s="63" t="s">
        <v>1480</v>
      </c>
      <c r="L5" s="63" t="s">
        <v>261</v>
      </c>
      <c r="M5" s="63" t="s">
        <v>197</v>
      </c>
      <c r="N5" s="61" t="s">
        <v>88</v>
      </c>
      <c r="O5" s="63" t="s">
        <v>1479</v>
      </c>
      <c r="P5" s="98" t="s">
        <v>1478</v>
      </c>
    </row>
    <row r="6" spans="1:17" ht="15">
      <c r="A6" s="63" t="s">
        <v>1477</v>
      </c>
      <c r="B6" s="63" t="s">
        <v>1476</v>
      </c>
      <c r="C6" s="99">
        <v>43955</v>
      </c>
      <c r="D6" s="99">
        <v>43946</v>
      </c>
      <c r="E6" s="99">
        <v>44037</v>
      </c>
      <c r="F6" s="63" t="s">
        <v>209</v>
      </c>
      <c r="G6" s="59">
        <v>50</v>
      </c>
      <c r="H6" s="63" t="s">
        <v>163</v>
      </c>
      <c r="I6" s="63" t="s">
        <v>1475</v>
      </c>
      <c r="J6" s="61" t="s">
        <v>199</v>
      </c>
      <c r="K6" s="63" t="s">
        <v>1474</v>
      </c>
      <c r="L6" s="63" t="s">
        <v>319</v>
      </c>
      <c r="M6" s="63" t="s">
        <v>197</v>
      </c>
      <c r="N6" s="61" t="s">
        <v>88</v>
      </c>
      <c r="O6" s="63" t="s">
        <v>1473</v>
      </c>
      <c r="P6" s="98" t="s">
        <v>1472</v>
      </c>
    </row>
    <row r="7" spans="1:17" ht="15">
      <c r="A7" s="63" t="s">
        <v>1471</v>
      </c>
      <c r="B7" s="63" t="s">
        <v>1470</v>
      </c>
      <c r="C7" s="99">
        <v>43956</v>
      </c>
      <c r="D7" s="99">
        <v>43952</v>
      </c>
      <c r="E7" s="100">
        <v>44338</v>
      </c>
      <c r="F7" s="63" t="s">
        <v>209</v>
      </c>
      <c r="G7" s="59">
        <v>240</v>
      </c>
      <c r="H7" s="63" t="s">
        <v>163</v>
      </c>
      <c r="I7" s="63" t="s">
        <v>1469</v>
      </c>
      <c r="J7" s="61" t="s">
        <v>199</v>
      </c>
      <c r="K7" s="63" t="s">
        <v>1173</v>
      </c>
      <c r="L7" s="63" t="s">
        <v>198</v>
      </c>
      <c r="M7" s="63" t="s">
        <v>197</v>
      </c>
      <c r="N7" s="61" t="s">
        <v>88</v>
      </c>
      <c r="O7" s="63" t="s">
        <v>1468</v>
      </c>
      <c r="P7" s="98" t="s">
        <v>1467</v>
      </c>
    </row>
    <row r="8" spans="1:17" ht="15">
      <c r="A8" s="63" t="s">
        <v>1466</v>
      </c>
      <c r="B8" s="63" t="s">
        <v>1465</v>
      </c>
      <c r="C8" s="99">
        <v>43962</v>
      </c>
      <c r="D8" s="99">
        <v>43969</v>
      </c>
      <c r="E8" s="99">
        <v>44103</v>
      </c>
      <c r="F8" s="63" t="s">
        <v>191</v>
      </c>
      <c r="G8" s="59">
        <v>45</v>
      </c>
      <c r="H8" s="63" t="s">
        <v>163</v>
      </c>
      <c r="I8" s="63" t="s">
        <v>1464</v>
      </c>
      <c r="J8" s="61" t="s">
        <v>199</v>
      </c>
      <c r="K8" s="63" t="s">
        <v>1280</v>
      </c>
      <c r="L8" s="63" t="s">
        <v>198</v>
      </c>
      <c r="M8" s="63" t="s">
        <v>313</v>
      </c>
      <c r="N8" s="98" t="s">
        <v>1463</v>
      </c>
      <c r="O8" s="63" t="s">
        <v>1462</v>
      </c>
      <c r="P8" s="98" t="s">
        <v>1461</v>
      </c>
    </row>
    <row r="9" spans="1:17" ht="15">
      <c r="A9" s="63" t="s">
        <v>1460</v>
      </c>
      <c r="B9" s="63" t="s">
        <v>1459</v>
      </c>
      <c r="C9" s="99">
        <v>43966</v>
      </c>
      <c r="D9" s="99">
        <v>44043</v>
      </c>
      <c r="E9" s="99">
        <v>44113</v>
      </c>
      <c r="F9" s="63" t="s">
        <v>191</v>
      </c>
      <c r="G9" s="59">
        <v>24</v>
      </c>
      <c r="H9" s="63" t="s">
        <v>163</v>
      </c>
      <c r="I9" s="63" t="s">
        <v>1458</v>
      </c>
      <c r="J9" s="61" t="s">
        <v>199</v>
      </c>
      <c r="K9" s="63" t="s">
        <v>214</v>
      </c>
      <c r="L9" s="63" t="s">
        <v>198</v>
      </c>
      <c r="M9" s="63" t="s">
        <v>313</v>
      </c>
      <c r="N9" s="98" t="s">
        <v>1457</v>
      </c>
      <c r="O9" s="63" t="s">
        <v>1456</v>
      </c>
      <c r="P9" s="98" t="s">
        <v>1455</v>
      </c>
    </row>
    <row r="10" spans="1:17" ht="15">
      <c r="A10" s="63" t="s">
        <v>1454</v>
      </c>
      <c r="B10" s="63" t="s">
        <v>1453</v>
      </c>
      <c r="C10" s="99">
        <v>43969</v>
      </c>
      <c r="D10" s="100">
        <v>44489</v>
      </c>
      <c r="E10" s="100">
        <v>44338</v>
      </c>
      <c r="F10" s="63" t="s">
        <v>142</v>
      </c>
      <c r="G10" s="59">
        <v>100</v>
      </c>
      <c r="H10" s="63" t="s">
        <v>163</v>
      </c>
      <c r="I10" s="63" t="s">
        <v>1452</v>
      </c>
      <c r="J10" s="61" t="s">
        <v>199</v>
      </c>
      <c r="K10" s="63" t="s">
        <v>1451</v>
      </c>
      <c r="L10" s="63" t="s">
        <v>137</v>
      </c>
      <c r="M10" s="63" t="s">
        <v>197</v>
      </c>
      <c r="N10" s="61" t="s">
        <v>88</v>
      </c>
      <c r="O10" s="63" t="s">
        <v>1450</v>
      </c>
      <c r="P10" s="98" t="s">
        <v>1449</v>
      </c>
    </row>
    <row r="11" spans="1:17" ht="15">
      <c r="A11" s="63" t="s">
        <v>1448</v>
      </c>
      <c r="B11" s="63" t="s">
        <v>1447</v>
      </c>
      <c r="C11" s="99">
        <v>43970</v>
      </c>
      <c r="D11" s="99">
        <v>43936</v>
      </c>
      <c r="E11" s="100">
        <v>44397</v>
      </c>
      <c r="F11" s="63" t="s">
        <v>209</v>
      </c>
      <c r="G11" s="59">
        <v>100</v>
      </c>
      <c r="H11" s="63" t="s">
        <v>163</v>
      </c>
      <c r="I11" s="63" t="s">
        <v>1446</v>
      </c>
      <c r="J11" s="61" t="s">
        <v>199</v>
      </c>
      <c r="K11" s="63" t="s">
        <v>1173</v>
      </c>
      <c r="L11" s="63" t="s">
        <v>319</v>
      </c>
      <c r="M11" s="63" t="s">
        <v>197</v>
      </c>
      <c r="N11" s="61" t="s">
        <v>88</v>
      </c>
      <c r="O11" s="63" t="s">
        <v>1445</v>
      </c>
      <c r="P11" s="98" t="s">
        <v>1444</v>
      </c>
    </row>
    <row r="12" spans="1:17" ht="15">
      <c r="A12" s="63" t="s">
        <v>1443</v>
      </c>
      <c r="B12" s="63" t="s">
        <v>1442</v>
      </c>
      <c r="C12" s="99">
        <v>43973</v>
      </c>
      <c r="D12" s="99">
        <v>43905</v>
      </c>
      <c r="E12" s="99">
        <v>43992</v>
      </c>
      <c r="F12" s="63" t="s">
        <v>209</v>
      </c>
      <c r="G12" s="59">
        <v>30</v>
      </c>
      <c r="H12" s="63" t="s">
        <v>163</v>
      </c>
      <c r="I12" s="63" t="s">
        <v>1441</v>
      </c>
      <c r="J12" s="61" t="s">
        <v>199</v>
      </c>
      <c r="K12" s="63" t="s">
        <v>1440</v>
      </c>
      <c r="L12" s="63" t="s">
        <v>319</v>
      </c>
      <c r="M12" s="63" t="s">
        <v>197</v>
      </c>
      <c r="N12" s="61" t="s">
        <v>88</v>
      </c>
      <c r="O12" s="63" t="s">
        <v>1439</v>
      </c>
      <c r="P12" s="98" t="s">
        <v>1438</v>
      </c>
    </row>
    <row r="13" spans="1:17" ht="15">
      <c r="A13" s="63" t="s">
        <v>1437</v>
      </c>
      <c r="B13" s="63" t="s">
        <v>1436</v>
      </c>
      <c r="C13" s="99">
        <v>43978</v>
      </c>
      <c r="D13" s="99">
        <v>43983</v>
      </c>
      <c r="E13" s="99">
        <v>47820</v>
      </c>
      <c r="F13" s="63" t="s">
        <v>209</v>
      </c>
      <c r="G13" s="59">
        <v>160</v>
      </c>
      <c r="H13" s="63" t="s">
        <v>163</v>
      </c>
      <c r="I13" s="63" t="s">
        <v>1435</v>
      </c>
      <c r="J13" s="61" t="s">
        <v>199</v>
      </c>
      <c r="K13" s="63" t="s">
        <v>1173</v>
      </c>
      <c r="L13" s="63" t="s">
        <v>261</v>
      </c>
      <c r="M13" s="63" t="s">
        <v>197</v>
      </c>
      <c r="N13" s="61" t="s">
        <v>88</v>
      </c>
      <c r="O13" s="63" t="s">
        <v>1434</v>
      </c>
      <c r="P13" s="98" t="s">
        <v>1433</v>
      </c>
    </row>
    <row r="14" spans="1:17" ht="15">
      <c r="A14" s="63" t="s">
        <v>1432</v>
      </c>
      <c r="B14" s="63" t="s">
        <v>1431</v>
      </c>
      <c r="C14" s="99">
        <v>43979</v>
      </c>
      <c r="D14" s="99">
        <v>44026</v>
      </c>
      <c r="E14" s="99">
        <v>44186</v>
      </c>
      <c r="F14" s="63" t="s">
        <v>191</v>
      </c>
      <c r="G14" s="59">
        <v>476</v>
      </c>
      <c r="H14" s="63" t="s">
        <v>163</v>
      </c>
      <c r="I14" s="63" t="s">
        <v>1430</v>
      </c>
      <c r="J14" s="61" t="s">
        <v>199</v>
      </c>
      <c r="K14" s="63" t="s">
        <v>254</v>
      </c>
      <c r="L14" s="63" t="s">
        <v>261</v>
      </c>
      <c r="M14" s="63" t="s">
        <v>313</v>
      </c>
      <c r="N14" s="98" t="s">
        <v>1429</v>
      </c>
      <c r="O14" s="63" t="s">
        <v>1428</v>
      </c>
      <c r="P14" s="98" t="s">
        <v>1427</v>
      </c>
    </row>
    <row r="15" spans="1:17" ht="15">
      <c r="A15" s="63" t="s">
        <v>1426</v>
      </c>
      <c r="B15" s="63" t="s">
        <v>1425</v>
      </c>
      <c r="C15" s="99">
        <v>43980</v>
      </c>
      <c r="D15" s="99">
        <v>43998</v>
      </c>
      <c r="E15" s="99">
        <v>44155</v>
      </c>
      <c r="F15" s="63" t="s">
        <v>191</v>
      </c>
      <c r="G15" s="59">
        <v>72</v>
      </c>
      <c r="H15" s="63" t="s">
        <v>163</v>
      </c>
      <c r="I15" s="63" t="s">
        <v>1424</v>
      </c>
      <c r="J15" s="61" t="s">
        <v>199</v>
      </c>
      <c r="K15" s="63" t="s">
        <v>214</v>
      </c>
      <c r="L15" s="63" t="s">
        <v>198</v>
      </c>
      <c r="M15" s="63" t="s">
        <v>197</v>
      </c>
      <c r="N15" s="61" t="s">
        <v>88</v>
      </c>
      <c r="O15" s="63" t="s">
        <v>1423</v>
      </c>
      <c r="P15" s="98" t="s">
        <v>1422</v>
      </c>
    </row>
    <row r="16" spans="1:17" ht="15">
      <c r="A16" s="63" t="s">
        <v>1421</v>
      </c>
      <c r="B16" s="63" t="s">
        <v>1420</v>
      </c>
      <c r="C16" s="99">
        <v>43980</v>
      </c>
      <c r="D16" s="99">
        <v>44013</v>
      </c>
      <c r="E16" s="99">
        <v>44225</v>
      </c>
      <c r="F16" s="63" t="s">
        <v>191</v>
      </c>
      <c r="G16" s="59">
        <v>66</v>
      </c>
      <c r="H16" s="63" t="s">
        <v>163</v>
      </c>
      <c r="I16" s="63" t="s">
        <v>1419</v>
      </c>
      <c r="J16" s="61" t="s">
        <v>199</v>
      </c>
      <c r="K16" s="63" t="s">
        <v>638</v>
      </c>
      <c r="L16" s="63" t="s">
        <v>198</v>
      </c>
      <c r="M16" s="63" t="s">
        <v>313</v>
      </c>
      <c r="N16" s="60" t="s">
        <v>1418</v>
      </c>
      <c r="O16" s="63" t="s">
        <v>1417</v>
      </c>
      <c r="P16" s="98" t="s">
        <v>1416</v>
      </c>
    </row>
    <row r="17" spans="1:16" ht="15">
      <c r="A17" s="63" t="s">
        <v>1415</v>
      </c>
      <c r="B17" s="63" t="s">
        <v>1414</v>
      </c>
      <c r="C17" s="99">
        <v>43991</v>
      </c>
      <c r="D17" s="99">
        <v>43982</v>
      </c>
      <c r="E17" s="99">
        <v>44039</v>
      </c>
      <c r="F17" s="63" t="s">
        <v>191</v>
      </c>
      <c r="G17" s="59">
        <v>340</v>
      </c>
      <c r="H17" s="63" t="s">
        <v>163</v>
      </c>
      <c r="I17" s="63" t="s">
        <v>1413</v>
      </c>
      <c r="J17" s="61" t="s">
        <v>199</v>
      </c>
      <c r="K17" s="63" t="s">
        <v>1412</v>
      </c>
      <c r="L17" s="63" t="s">
        <v>261</v>
      </c>
      <c r="M17" s="63" t="s">
        <v>313</v>
      </c>
      <c r="N17" s="60" t="s">
        <v>1411</v>
      </c>
      <c r="O17" s="63" t="s">
        <v>1410</v>
      </c>
      <c r="P17" s="98" t="s">
        <v>1409</v>
      </c>
    </row>
    <row r="18" spans="1:16" ht="15">
      <c r="A18" s="63" t="s">
        <v>1408</v>
      </c>
      <c r="B18" s="63" t="s">
        <v>1407</v>
      </c>
      <c r="C18" s="99">
        <v>43993</v>
      </c>
      <c r="D18" s="99">
        <v>43983</v>
      </c>
      <c r="E18" s="99">
        <v>44053</v>
      </c>
      <c r="F18" s="63" t="s">
        <v>191</v>
      </c>
      <c r="G18" s="59">
        <v>229</v>
      </c>
      <c r="H18" s="63" t="s">
        <v>163</v>
      </c>
      <c r="I18" s="63" t="s">
        <v>1396</v>
      </c>
      <c r="J18" s="61" t="s">
        <v>199</v>
      </c>
      <c r="K18" s="63" t="s">
        <v>1395</v>
      </c>
      <c r="L18" s="63"/>
      <c r="M18" s="63" t="s">
        <v>313</v>
      </c>
      <c r="N18" s="60" t="s">
        <v>1406</v>
      </c>
      <c r="O18" s="63" t="s">
        <v>1405</v>
      </c>
      <c r="P18" s="98" t="s">
        <v>1404</v>
      </c>
    </row>
    <row r="19" spans="1:16" ht="15">
      <c r="A19" s="63" t="s">
        <v>1403</v>
      </c>
      <c r="B19" s="63" t="s">
        <v>1402</v>
      </c>
      <c r="C19" s="99">
        <v>43993</v>
      </c>
      <c r="D19" s="99">
        <v>43991</v>
      </c>
      <c r="E19" s="99">
        <v>44075</v>
      </c>
      <c r="F19" s="63" t="s">
        <v>209</v>
      </c>
      <c r="G19" s="59">
        <v>100</v>
      </c>
      <c r="H19" s="63" t="s">
        <v>163</v>
      </c>
      <c r="I19" s="63" t="s">
        <v>1401</v>
      </c>
      <c r="J19" s="61" t="s">
        <v>199</v>
      </c>
      <c r="K19" s="63" t="s">
        <v>1173</v>
      </c>
      <c r="L19" s="63" t="s">
        <v>319</v>
      </c>
      <c r="M19" s="63" t="s">
        <v>197</v>
      </c>
      <c r="N19" s="61" t="s">
        <v>88</v>
      </c>
      <c r="O19" s="63" t="s">
        <v>1400</v>
      </c>
      <c r="P19" s="98" t="s">
        <v>1399</v>
      </c>
    </row>
    <row r="20" spans="1:16" ht="15">
      <c r="A20" s="63" t="s">
        <v>1398</v>
      </c>
      <c r="B20" s="63" t="s">
        <v>1397</v>
      </c>
      <c r="C20" s="99">
        <v>43993</v>
      </c>
      <c r="D20" s="99">
        <v>43952</v>
      </c>
      <c r="E20" s="99">
        <v>44073</v>
      </c>
      <c r="F20" s="63" t="s">
        <v>191</v>
      </c>
      <c r="G20" s="59">
        <v>167</v>
      </c>
      <c r="H20" s="63" t="s">
        <v>163</v>
      </c>
      <c r="I20" s="63" t="s">
        <v>1396</v>
      </c>
      <c r="J20" s="61" t="s">
        <v>199</v>
      </c>
      <c r="K20" s="63" t="s">
        <v>1395</v>
      </c>
      <c r="L20" s="63"/>
      <c r="M20" s="63" t="s">
        <v>313</v>
      </c>
      <c r="N20" s="60" t="s">
        <v>1394</v>
      </c>
      <c r="O20" s="63" t="s">
        <v>1393</v>
      </c>
      <c r="P20" s="98" t="s">
        <v>1392</v>
      </c>
    </row>
    <row r="21" spans="1:16" ht="15">
      <c r="A21" s="63" t="s">
        <v>1391</v>
      </c>
      <c r="B21" s="63" t="s">
        <v>1390</v>
      </c>
      <c r="C21" s="99">
        <v>43994</v>
      </c>
      <c r="D21" s="99">
        <v>43963</v>
      </c>
      <c r="E21" s="99">
        <v>44135</v>
      </c>
      <c r="F21" s="63" t="s">
        <v>209</v>
      </c>
      <c r="G21" s="59">
        <v>100</v>
      </c>
      <c r="H21" s="63" t="s">
        <v>163</v>
      </c>
      <c r="I21" s="63" t="s">
        <v>1389</v>
      </c>
      <c r="J21" s="61" t="s">
        <v>199</v>
      </c>
      <c r="K21" s="63" t="s">
        <v>1388</v>
      </c>
      <c r="L21" s="63" t="s">
        <v>319</v>
      </c>
      <c r="M21" s="63" t="s">
        <v>197</v>
      </c>
      <c r="N21" s="61" t="s">
        <v>88</v>
      </c>
      <c r="O21" s="63" t="s">
        <v>1387</v>
      </c>
      <c r="P21" s="98" t="s">
        <v>1386</v>
      </c>
    </row>
    <row r="22" spans="1:16" ht="15">
      <c r="A22" s="63" t="s">
        <v>1385</v>
      </c>
      <c r="B22" s="63" t="s">
        <v>1384</v>
      </c>
      <c r="C22" s="99">
        <v>43998</v>
      </c>
      <c r="D22" s="99">
        <v>44013</v>
      </c>
      <c r="E22" s="99">
        <v>44378</v>
      </c>
      <c r="F22" s="63" t="s">
        <v>209</v>
      </c>
      <c r="G22" s="59">
        <v>64</v>
      </c>
      <c r="H22" s="63" t="s">
        <v>163</v>
      </c>
      <c r="I22" s="63" t="s">
        <v>1383</v>
      </c>
      <c r="J22" s="61" t="s">
        <v>199</v>
      </c>
      <c r="K22" s="63" t="s">
        <v>1173</v>
      </c>
      <c r="L22" s="63" t="s">
        <v>198</v>
      </c>
      <c r="M22" s="63" t="s">
        <v>313</v>
      </c>
      <c r="N22" s="98" t="s">
        <v>1382</v>
      </c>
      <c r="O22" s="63" t="s">
        <v>1381</v>
      </c>
      <c r="P22" s="98" t="s">
        <v>1380</v>
      </c>
    </row>
    <row r="23" spans="1:16" ht="15">
      <c r="A23" s="63" t="s">
        <v>1379</v>
      </c>
      <c r="B23" s="63" t="s">
        <v>1378</v>
      </c>
      <c r="C23" s="99">
        <v>44001</v>
      </c>
      <c r="D23" s="99">
        <v>44043</v>
      </c>
      <c r="E23" s="99">
        <v>44355</v>
      </c>
      <c r="F23" s="63" t="s">
        <v>256</v>
      </c>
      <c r="G23" s="59">
        <v>93</v>
      </c>
      <c r="H23" s="63" t="s">
        <v>163</v>
      </c>
      <c r="I23" s="63" t="s">
        <v>1377</v>
      </c>
      <c r="J23" s="61" t="s">
        <v>199</v>
      </c>
      <c r="K23" s="63" t="s">
        <v>254</v>
      </c>
      <c r="L23" s="63" t="s">
        <v>198</v>
      </c>
      <c r="M23" s="63" t="s">
        <v>197</v>
      </c>
      <c r="N23" s="61" t="s">
        <v>88</v>
      </c>
      <c r="O23" s="63" t="s">
        <v>1376</v>
      </c>
      <c r="P23" s="98" t="s">
        <v>1375</v>
      </c>
    </row>
    <row r="24" spans="1:16" ht="15">
      <c r="A24" s="63" t="s">
        <v>1374</v>
      </c>
      <c r="B24" s="63" t="s">
        <v>1373</v>
      </c>
      <c r="C24" s="99">
        <v>44006</v>
      </c>
      <c r="D24" s="99">
        <v>43982</v>
      </c>
      <c r="E24" s="99">
        <v>44058</v>
      </c>
      <c r="F24" s="63" t="s">
        <v>209</v>
      </c>
      <c r="G24" s="59">
        <v>100</v>
      </c>
      <c r="H24" s="63" t="s">
        <v>163</v>
      </c>
      <c r="I24" s="63" t="s">
        <v>1372</v>
      </c>
      <c r="J24" s="61" t="s">
        <v>199</v>
      </c>
      <c r="K24" s="63" t="s">
        <v>1173</v>
      </c>
      <c r="L24" s="63" t="s">
        <v>261</v>
      </c>
      <c r="M24" s="63" t="s">
        <v>197</v>
      </c>
      <c r="N24" s="61" t="s">
        <v>88</v>
      </c>
      <c r="O24" s="63" t="s">
        <v>1371</v>
      </c>
      <c r="P24" s="98" t="s">
        <v>1370</v>
      </c>
    </row>
    <row r="25" spans="1:16" ht="15">
      <c r="A25" s="63" t="s">
        <v>1369</v>
      </c>
      <c r="B25" s="63" t="s">
        <v>1368</v>
      </c>
      <c r="C25" s="99">
        <v>44007</v>
      </c>
      <c r="D25" s="99">
        <v>44035</v>
      </c>
      <c r="E25" s="100">
        <v>44248</v>
      </c>
      <c r="F25" s="63" t="s">
        <v>209</v>
      </c>
      <c r="G25" s="59">
        <v>176</v>
      </c>
      <c r="H25" s="63" t="s">
        <v>163</v>
      </c>
      <c r="I25" s="63" t="s">
        <v>1367</v>
      </c>
      <c r="J25" s="61" t="s">
        <v>199</v>
      </c>
      <c r="K25" s="63" t="s">
        <v>1366</v>
      </c>
      <c r="L25" s="63" t="s">
        <v>198</v>
      </c>
      <c r="M25" s="63" t="s">
        <v>197</v>
      </c>
      <c r="N25" s="61" t="s">
        <v>88</v>
      </c>
      <c r="O25" s="63" t="s">
        <v>1365</v>
      </c>
      <c r="P25" s="98" t="s">
        <v>1364</v>
      </c>
    </row>
    <row r="26" spans="1:16" ht="15">
      <c r="A26" s="63" t="s">
        <v>1363</v>
      </c>
      <c r="B26" s="63" t="s">
        <v>1362</v>
      </c>
      <c r="C26" s="99">
        <v>44027</v>
      </c>
      <c r="D26" s="99">
        <v>44149</v>
      </c>
      <c r="E26" s="99">
        <v>44499</v>
      </c>
      <c r="F26" s="63" t="s">
        <v>209</v>
      </c>
      <c r="G26" s="59">
        <v>180</v>
      </c>
      <c r="H26" s="63" t="s">
        <v>163</v>
      </c>
      <c r="I26" s="63" t="s">
        <v>1361</v>
      </c>
      <c r="J26" s="61" t="s">
        <v>199</v>
      </c>
      <c r="K26" s="63" t="s">
        <v>254</v>
      </c>
      <c r="L26" s="63" t="s">
        <v>220</v>
      </c>
      <c r="M26" s="63" t="s">
        <v>197</v>
      </c>
      <c r="N26" s="61" t="s">
        <v>88</v>
      </c>
      <c r="O26" s="63" t="s">
        <v>1360</v>
      </c>
      <c r="P26" s="98" t="s">
        <v>1359</v>
      </c>
    </row>
    <row r="27" spans="1:16" ht="15">
      <c r="A27" s="63" t="s">
        <v>1358</v>
      </c>
      <c r="B27" s="63" t="s">
        <v>1357</v>
      </c>
      <c r="C27" s="99">
        <v>44034</v>
      </c>
      <c r="D27" s="99">
        <v>44174</v>
      </c>
      <c r="E27" s="100">
        <v>44399</v>
      </c>
      <c r="F27" s="63" t="s">
        <v>209</v>
      </c>
      <c r="G27" s="59">
        <v>30</v>
      </c>
      <c r="H27" s="63" t="s">
        <v>163</v>
      </c>
      <c r="I27" s="63" t="s">
        <v>342</v>
      </c>
      <c r="J27" s="61" t="s">
        <v>199</v>
      </c>
      <c r="K27" s="63" t="s">
        <v>1341</v>
      </c>
      <c r="L27" s="63" t="s">
        <v>198</v>
      </c>
      <c r="M27" s="63" t="s">
        <v>197</v>
      </c>
      <c r="N27" s="61" t="s">
        <v>88</v>
      </c>
      <c r="O27" s="63" t="s">
        <v>1356</v>
      </c>
      <c r="P27" s="98" t="s">
        <v>1355</v>
      </c>
    </row>
    <row r="28" spans="1:16" ht="15">
      <c r="A28" s="63" t="s">
        <v>1354</v>
      </c>
      <c r="B28" s="63" t="s">
        <v>1353</v>
      </c>
      <c r="C28" s="99">
        <v>44055</v>
      </c>
      <c r="D28" s="100">
        <v>44459</v>
      </c>
      <c r="E28" s="100">
        <v>44550</v>
      </c>
      <c r="F28" s="63" t="s">
        <v>142</v>
      </c>
      <c r="G28" s="59">
        <v>60</v>
      </c>
      <c r="H28" s="63" t="s">
        <v>163</v>
      </c>
      <c r="I28" s="63"/>
      <c r="J28" s="61" t="s">
        <v>199</v>
      </c>
      <c r="K28" s="63" t="s">
        <v>1352</v>
      </c>
      <c r="L28" s="63" t="s">
        <v>198</v>
      </c>
      <c r="M28" s="63" t="s">
        <v>197</v>
      </c>
      <c r="N28" s="61" t="s">
        <v>88</v>
      </c>
      <c r="O28" s="63" t="s">
        <v>1351</v>
      </c>
      <c r="P28" s="98" t="s">
        <v>1350</v>
      </c>
    </row>
    <row r="29" spans="1:16" ht="15">
      <c r="A29" s="63" t="s">
        <v>1349</v>
      </c>
      <c r="B29" s="63" t="s">
        <v>1348</v>
      </c>
      <c r="C29" s="99">
        <v>44055</v>
      </c>
      <c r="D29" s="99">
        <v>44197</v>
      </c>
      <c r="E29" s="100">
        <v>44551</v>
      </c>
      <c r="F29" s="63" t="s">
        <v>209</v>
      </c>
      <c r="G29" s="59">
        <v>1160</v>
      </c>
      <c r="H29" s="63" t="s">
        <v>163</v>
      </c>
      <c r="I29" s="63" t="s">
        <v>1347</v>
      </c>
      <c r="J29" s="61" t="s">
        <v>199</v>
      </c>
      <c r="K29" s="63" t="s">
        <v>254</v>
      </c>
      <c r="L29" s="63" t="s">
        <v>261</v>
      </c>
      <c r="M29" s="63" t="s">
        <v>197</v>
      </c>
      <c r="N29" s="61" t="s">
        <v>88</v>
      </c>
      <c r="O29" s="63" t="s">
        <v>1346</v>
      </c>
      <c r="P29" s="98" t="s">
        <v>1345</v>
      </c>
    </row>
    <row r="30" spans="1:16" ht="15">
      <c r="A30" s="63" t="s">
        <v>1344</v>
      </c>
      <c r="B30" s="63" t="s">
        <v>1343</v>
      </c>
      <c r="C30" s="99">
        <v>44067</v>
      </c>
      <c r="D30" s="99">
        <v>43983</v>
      </c>
      <c r="E30" s="99">
        <v>44084</v>
      </c>
      <c r="F30" s="63" t="s">
        <v>191</v>
      </c>
      <c r="G30" s="59">
        <v>400</v>
      </c>
      <c r="H30" s="63" t="s">
        <v>163</v>
      </c>
      <c r="I30" s="63" t="s">
        <v>1342</v>
      </c>
      <c r="J30" s="61" t="s">
        <v>199</v>
      </c>
      <c r="K30" s="63" t="s">
        <v>1341</v>
      </c>
      <c r="L30" s="63" t="s">
        <v>137</v>
      </c>
      <c r="M30" s="63" t="s">
        <v>313</v>
      </c>
      <c r="N30" s="98" t="s">
        <v>1340</v>
      </c>
      <c r="O30" s="63" t="s">
        <v>1339</v>
      </c>
      <c r="P30" s="98" t="s">
        <v>1338</v>
      </c>
    </row>
    <row r="31" spans="1:16" ht="15">
      <c r="A31" s="63" t="s">
        <v>1337</v>
      </c>
      <c r="B31" s="63" t="s">
        <v>1336</v>
      </c>
      <c r="C31" s="99">
        <v>44069</v>
      </c>
      <c r="D31" s="99">
        <v>44081</v>
      </c>
      <c r="E31" s="99">
        <v>44181</v>
      </c>
      <c r="F31" s="63" t="s">
        <v>142</v>
      </c>
      <c r="G31" s="59">
        <v>550</v>
      </c>
      <c r="H31" s="63" t="s">
        <v>163</v>
      </c>
      <c r="I31" s="63" t="s">
        <v>1335</v>
      </c>
      <c r="J31" s="61" t="s">
        <v>199</v>
      </c>
      <c r="K31" s="63" t="s">
        <v>1334</v>
      </c>
      <c r="L31" s="63" t="s">
        <v>137</v>
      </c>
      <c r="M31" s="63" t="s">
        <v>197</v>
      </c>
      <c r="N31" s="61" t="s">
        <v>88</v>
      </c>
      <c r="O31" s="63" t="s">
        <v>1333</v>
      </c>
      <c r="P31" s="98" t="s">
        <v>1332</v>
      </c>
    </row>
    <row r="32" spans="1:16" ht="15">
      <c r="A32" s="63" t="s">
        <v>1331</v>
      </c>
      <c r="B32" s="63" t="s">
        <v>1330</v>
      </c>
      <c r="C32" s="99">
        <v>44070</v>
      </c>
      <c r="D32" s="99">
        <v>44062</v>
      </c>
      <c r="E32" s="99">
        <v>44270</v>
      </c>
      <c r="F32" s="63" t="s">
        <v>209</v>
      </c>
      <c r="G32" s="59">
        <v>500</v>
      </c>
      <c r="H32" s="63" t="s">
        <v>163</v>
      </c>
      <c r="I32" s="63" t="s">
        <v>1329</v>
      </c>
      <c r="J32" s="61" t="s">
        <v>199</v>
      </c>
      <c r="K32" s="63" t="s">
        <v>1328</v>
      </c>
      <c r="L32" s="63" t="s">
        <v>261</v>
      </c>
      <c r="M32" s="63" t="s">
        <v>313</v>
      </c>
      <c r="N32" s="98" t="s">
        <v>1327</v>
      </c>
      <c r="O32" s="63" t="s">
        <v>1326</v>
      </c>
      <c r="P32" s="98" t="s">
        <v>1325</v>
      </c>
    </row>
    <row r="33" spans="1:16" ht="15">
      <c r="A33" s="63" t="s">
        <v>1324</v>
      </c>
      <c r="B33" s="63" t="s">
        <v>1323</v>
      </c>
      <c r="C33" s="99">
        <v>44071</v>
      </c>
      <c r="D33" s="99">
        <v>44287</v>
      </c>
      <c r="E33" s="99">
        <v>44377</v>
      </c>
      <c r="F33" s="63" t="s">
        <v>184</v>
      </c>
      <c r="G33" s="59">
        <v>0</v>
      </c>
      <c r="H33" s="63" t="s">
        <v>163</v>
      </c>
      <c r="I33" s="63" t="s">
        <v>1322</v>
      </c>
      <c r="J33" s="61" t="s">
        <v>199</v>
      </c>
      <c r="K33" s="63" t="s">
        <v>207</v>
      </c>
      <c r="L33" s="63" t="s">
        <v>137</v>
      </c>
      <c r="M33" s="63" t="s">
        <v>197</v>
      </c>
      <c r="N33" s="61" t="s">
        <v>88</v>
      </c>
      <c r="O33" s="101">
        <v>1285242</v>
      </c>
      <c r="P33" s="98" t="s">
        <v>1321</v>
      </c>
    </row>
    <row r="34" spans="1:16" ht="15">
      <c r="A34" s="63" t="s">
        <v>1320</v>
      </c>
      <c r="B34" s="63" t="s">
        <v>1319</v>
      </c>
      <c r="C34" s="99">
        <v>44090</v>
      </c>
      <c r="D34" s="100">
        <v>44459</v>
      </c>
      <c r="E34" s="100">
        <v>44550</v>
      </c>
      <c r="F34" s="63" t="s">
        <v>142</v>
      </c>
      <c r="G34" s="59">
        <v>188</v>
      </c>
      <c r="H34" s="63" t="s">
        <v>163</v>
      </c>
      <c r="I34" s="63"/>
      <c r="J34" s="61" t="s">
        <v>199</v>
      </c>
      <c r="K34" s="63" t="s">
        <v>207</v>
      </c>
      <c r="L34" s="63" t="s">
        <v>198</v>
      </c>
      <c r="M34" s="63" t="s">
        <v>197</v>
      </c>
      <c r="N34" s="61" t="s">
        <v>88</v>
      </c>
      <c r="O34" s="101" t="s">
        <v>1318</v>
      </c>
      <c r="P34" s="98" t="s">
        <v>1317</v>
      </c>
    </row>
    <row r="35" spans="1:16" ht="15">
      <c r="A35" s="63" t="s">
        <v>1316</v>
      </c>
      <c r="B35" s="63" t="s">
        <v>1315</v>
      </c>
      <c r="C35" s="99">
        <v>44123</v>
      </c>
      <c r="D35" s="99">
        <v>44013</v>
      </c>
      <c r="E35" s="99">
        <v>44118</v>
      </c>
      <c r="F35" s="63" t="s">
        <v>191</v>
      </c>
      <c r="G35" s="59">
        <v>140</v>
      </c>
      <c r="H35" s="63" t="s">
        <v>163</v>
      </c>
      <c r="I35" s="63" t="s">
        <v>374</v>
      </c>
      <c r="J35" s="61" t="s">
        <v>199</v>
      </c>
      <c r="K35" s="63" t="s">
        <v>384</v>
      </c>
      <c r="L35" s="63" t="s">
        <v>220</v>
      </c>
      <c r="M35" s="63" t="s">
        <v>197</v>
      </c>
      <c r="N35" s="61" t="s">
        <v>88</v>
      </c>
      <c r="O35" s="63" t="s">
        <v>1314</v>
      </c>
      <c r="P35" s="98" t="s">
        <v>1313</v>
      </c>
    </row>
    <row r="36" spans="1:16" ht="15">
      <c r="A36" s="63" t="s">
        <v>1312</v>
      </c>
      <c r="B36" s="63" t="s">
        <v>1311</v>
      </c>
      <c r="C36" s="99">
        <v>44130</v>
      </c>
      <c r="D36" s="99">
        <v>44172</v>
      </c>
      <c r="E36" s="100">
        <v>44276</v>
      </c>
      <c r="F36" s="63" t="s">
        <v>209</v>
      </c>
      <c r="G36" s="59">
        <v>100</v>
      </c>
      <c r="H36" s="63" t="s">
        <v>163</v>
      </c>
      <c r="I36" s="63" t="s">
        <v>1310</v>
      </c>
      <c r="J36" s="61" t="s">
        <v>199</v>
      </c>
      <c r="K36" s="63" t="s">
        <v>254</v>
      </c>
      <c r="L36" s="63" t="s">
        <v>198</v>
      </c>
      <c r="M36" s="63" t="s">
        <v>197</v>
      </c>
      <c r="N36" s="61" t="s">
        <v>88</v>
      </c>
      <c r="O36" s="63" t="s">
        <v>1309</v>
      </c>
      <c r="P36" s="98" t="s">
        <v>1308</v>
      </c>
    </row>
    <row r="37" spans="1:16" ht="15">
      <c r="A37" s="63" t="s">
        <v>1307</v>
      </c>
      <c r="B37" s="63" t="s">
        <v>1306</v>
      </c>
      <c r="C37" s="99">
        <v>44152</v>
      </c>
      <c r="D37" s="99">
        <v>44096</v>
      </c>
      <c r="E37" s="99">
        <v>44264</v>
      </c>
      <c r="F37" s="63" t="s">
        <v>191</v>
      </c>
      <c r="G37" s="59">
        <v>24</v>
      </c>
      <c r="H37" s="63" t="s">
        <v>163</v>
      </c>
      <c r="I37" s="63" t="s">
        <v>1305</v>
      </c>
      <c r="J37" s="61" t="s">
        <v>199</v>
      </c>
      <c r="K37" s="63" t="s">
        <v>214</v>
      </c>
      <c r="L37" s="63" t="s">
        <v>785</v>
      </c>
      <c r="M37" s="63" t="s">
        <v>197</v>
      </c>
      <c r="N37" s="61" t="s">
        <v>88</v>
      </c>
      <c r="O37" s="63" t="s">
        <v>1304</v>
      </c>
      <c r="P37" s="98" t="s">
        <v>1303</v>
      </c>
    </row>
    <row r="38" spans="1:16" ht="15">
      <c r="A38" s="63" t="s">
        <v>1302</v>
      </c>
      <c r="B38" s="63" t="s">
        <v>1301</v>
      </c>
      <c r="C38" s="99">
        <v>44154</v>
      </c>
      <c r="D38" s="99">
        <v>44072</v>
      </c>
      <c r="E38" s="99">
        <v>44316</v>
      </c>
      <c r="F38" s="63" t="s">
        <v>209</v>
      </c>
      <c r="G38" s="59">
        <v>186</v>
      </c>
      <c r="H38" s="63" t="s">
        <v>163</v>
      </c>
      <c r="I38" s="63" t="s">
        <v>1300</v>
      </c>
      <c r="J38" s="61" t="s">
        <v>199</v>
      </c>
      <c r="K38" s="63" t="s">
        <v>1299</v>
      </c>
      <c r="L38" s="63" t="s">
        <v>198</v>
      </c>
      <c r="M38" s="63" t="s">
        <v>197</v>
      </c>
      <c r="N38" s="98" t="s">
        <v>1298</v>
      </c>
      <c r="O38" s="63" t="s">
        <v>1297</v>
      </c>
      <c r="P38" s="98" t="s">
        <v>1296</v>
      </c>
    </row>
    <row r="39" spans="1:16" ht="15">
      <c r="A39" s="63" t="s">
        <v>1295</v>
      </c>
      <c r="B39" s="63" t="s">
        <v>1294</v>
      </c>
      <c r="C39" s="99">
        <v>44162</v>
      </c>
      <c r="D39" s="99">
        <v>43962</v>
      </c>
      <c r="E39" s="99">
        <v>44076</v>
      </c>
      <c r="F39" s="63" t="s">
        <v>191</v>
      </c>
      <c r="G39" s="59">
        <v>66</v>
      </c>
      <c r="H39" s="63" t="s">
        <v>163</v>
      </c>
      <c r="I39" s="63" t="s">
        <v>1293</v>
      </c>
      <c r="J39" s="61" t="s">
        <v>199</v>
      </c>
      <c r="K39" s="63" t="s">
        <v>1280</v>
      </c>
      <c r="L39" s="63" t="s">
        <v>137</v>
      </c>
      <c r="M39" s="63" t="s">
        <v>313</v>
      </c>
      <c r="N39" s="60" t="s">
        <v>1292</v>
      </c>
      <c r="O39" s="63" t="s">
        <v>1291</v>
      </c>
      <c r="P39" s="98" t="s">
        <v>1290</v>
      </c>
    </row>
    <row r="40" spans="1:16" ht="15">
      <c r="A40" s="63" t="s">
        <v>1289</v>
      </c>
      <c r="B40" s="63" t="s">
        <v>1288</v>
      </c>
      <c r="C40" s="99">
        <v>44182</v>
      </c>
      <c r="D40" s="99">
        <v>44181</v>
      </c>
      <c r="E40" s="99">
        <v>44239</v>
      </c>
      <c r="F40" s="63" t="s">
        <v>209</v>
      </c>
      <c r="G40" s="59">
        <v>62</v>
      </c>
      <c r="H40" s="63" t="s">
        <v>163</v>
      </c>
      <c r="I40" s="63" t="s">
        <v>1287</v>
      </c>
      <c r="J40" s="61" t="s">
        <v>199</v>
      </c>
      <c r="K40" s="63" t="s">
        <v>1286</v>
      </c>
      <c r="L40" s="63" t="s">
        <v>137</v>
      </c>
      <c r="M40" s="63" t="s">
        <v>197</v>
      </c>
      <c r="N40" s="61" t="s">
        <v>88</v>
      </c>
      <c r="O40" s="63" t="s">
        <v>1285</v>
      </c>
      <c r="P40" s="98" t="s">
        <v>1284</v>
      </c>
    </row>
    <row r="41" spans="1:16" ht="15">
      <c r="A41" s="63" t="s">
        <v>1283</v>
      </c>
      <c r="B41" s="63" t="s">
        <v>1282</v>
      </c>
      <c r="C41" s="99">
        <v>44188</v>
      </c>
      <c r="D41" s="99">
        <v>44252</v>
      </c>
      <c r="E41" s="99">
        <v>44561</v>
      </c>
      <c r="F41" s="63" t="s">
        <v>209</v>
      </c>
      <c r="G41" s="59">
        <v>80</v>
      </c>
      <c r="H41" s="63" t="s">
        <v>163</v>
      </c>
      <c r="I41" s="63" t="s">
        <v>1281</v>
      </c>
      <c r="J41" s="61" t="s">
        <v>199</v>
      </c>
      <c r="K41" s="63" t="s">
        <v>1280</v>
      </c>
      <c r="L41" s="63" t="s">
        <v>137</v>
      </c>
      <c r="M41" s="63" t="s">
        <v>197</v>
      </c>
      <c r="N41" s="61" t="s">
        <v>88</v>
      </c>
      <c r="O41" s="63" t="s">
        <v>1279</v>
      </c>
      <c r="P41" s="98" t="s">
        <v>1278</v>
      </c>
    </row>
    <row r="42" spans="1:16" ht="15">
      <c r="A42" s="63" t="s">
        <v>1277</v>
      </c>
      <c r="B42" s="63" t="s">
        <v>1276</v>
      </c>
      <c r="C42" s="99">
        <v>44204</v>
      </c>
      <c r="D42" s="99">
        <v>44119</v>
      </c>
      <c r="E42" s="99">
        <v>44196</v>
      </c>
      <c r="F42" s="63" t="s">
        <v>191</v>
      </c>
      <c r="G42" s="59">
        <v>300</v>
      </c>
      <c r="H42" s="63" t="s">
        <v>163</v>
      </c>
      <c r="I42" s="63" t="s">
        <v>1190</v>
      </c>
      <c r="J42" s="61" t="s">
        <v>199</v>
      </c>
      <c r="K42" s="63" t="s">
        <v>1254</v>
      </c>
      <c r="L42" s="63" t="s">
        <v>220</v>
      </c>
      <c r="M42" s="63" t="s">
        <v>197</v>
      </c>
      <c r="N42" s="61" t="s">
        <v>88</v>
      </c>
      <c r="O42" s="63" t="s">
        <v>1275</v>
      </c>
      <c r="P42" s="98" t="s">
        <v>1274</v>
      </c>
    </row>
    <row r="43" spans="1:16" ht="15">
      <c r="A43" s="63" t="s">
        <v>1273</v>
      </c>
      <c r="B43" s="63" t="s">
        <v>1272</v>
      </c>
      <c r="C43" s="99">
        <v>44207</v>
      </c>
      <c r="D43" s="99">
        <v>44090</v>
      </c>
      <c r="E43" s="99">
        <v>44712</v>
      </c>
      <c r="F43" s="63" t="s">
        <v>209</v>
      </c>
      <c r="G43" s="59">
        <v>240</v>
      </c>
      <c r="H43" s="63" t="s">
        <v>163</v>
      </c>
      <c r="I43" s="63" t="s">
        <v>1271</v>
      </c>
      <c r="J43" s="61" t="s">
        <v>199</v>
      </c>
      <c r="K43" s="63" t="s">
        <v>214</v>
      </c>
      <c r="L43" s="63" t="s">
        <v>198</v>
      </c>
      <c r="M43" s="63" t="s">
        <v>197</v>
      </c>
      <c r="N43" s="61" t="s">
        <v>88</v>
      </c>
      <c r="O43" s="63" t="s">
        <v>1270</v>
      </c>
      <c r="P43" s="98" t="s">
        <v>1269</v>
      </c>
    </row>
    <row r="44" spans="1:16" ht="15">
      <c r="A44" s="63" t="s">
        <v>1268</v>
      </c>
      <c r="B44" s="63" t="s">
        <v>1267</v>
      </c>
      <c r="C44" s="99">
        <v>44207</v>
      </c>
      <c r="D44" s="99">
        <v>44218</v>
      </c>
      <c r="E44" s="100">
        <v>44399</v>
      </c>
      <c r="F44" s="63" t="s">
        <v>209</v>
      </c>
      <c r="G44" s="59">
        <v>1200</v>
      </c>
      <c r="H44" s="63" t="s">
        <v>163</v>
      </c>
      <c r="I44" s="63" t="s">
        <v>1266</v>
      </c>
      <c r="J44" s="61" t="s">
        <v>199</v>
      </c>
      <c r="K44" s="63" t="s">
        <v>638</v>
      </c>
      <c r="L44" s="63" t="s">
        <v>137</v>
      </c>
      <c r="M44" s="63" t="s">
        <v>197</v>
      </c>
      <c r="N44" s="61" t="s">
        <v>88</v>
      </c>
      <c r="O44" s="63" t="s">
        <v>1265</v>
      </c>
      <c r="P44" s="98" t="s">
        <v>1264</v>
      </c>
    </row>
    <row r="45" spans="1:16" ht="15">
      <c r="A45" s="63" t="s">
        <v>1263</v>
      </c>
      <c r="B45" s="63" t="s">
        <v>1262</v>
      </c>
      <c r="C45" s="99">
        <v>44216</v>
      </c>
      <c r="D45" s="99">
        <v>44216</v>
      </c>
      <c r="E45" s="99">
        <v>44275</v>
      </c>
      <c r="F45" s="63" t="s">
        <v>209</v>
      </c>
      <c r="G45" s="59">
        <v>150</v>
      </c>
      <c r="H45" s="63" t="s">
        <v>163</v>
      </c>
      <c r="I45" s="63" t="s">
        <v>1261</v>
      </c>
      <c r="J45" s="61" t="s">
        <v>199</v>
      </c>
      <c r="K45" s="63" t="s">
        <v>1173</v>
      </c>
      <c r="L45" s="63" t="s">
        <v>261</v>
      </c>
      <c r="M45" s="63" t="s">
        <v>313</v>
      </c>
      <c r="N45" s="98" t="s">
        <v>1260</v>
      </c>
      <c r="O45" s="63" t="s">
        <v>1259</v>
      </c>
      <c r="P45" s="98" t="s">
        <v>1258</v>
      </c>
    </row>
    <row r="46" spans="1:16" ht="15">
      <c r="A46" s="63" t="s">
        <v>1257</v>
      </c>
      <c r="B46" s="63" t="s">
        <v>1256</v>
      </c>
      <c r="C46" s="99">
        <v>44221</v>
      </c>
      <c r="D46" s="99">
        <v>44219</v>
      </c>
      <c r="E46" s="99">
        <v>44283</v>
      </c>
      <c r="F46" s="63" t="s">
        <v>209</v>
      </c>
      <c r="G46" s="59">
        <v>150</v>
      </c>
      <c r="H46" s="63" t="s">
        <v>163</v>
      </c>
      <c r="I46" s="63" t="s">
        <v>1255</v>
      </c>
      <c r="J46" s="61" t="s">
        <v>199</v>
      </c>
      <c r="K46" s="63" t="s">
        <v>1254</v>
      </c>
      <c r="L46" s="63" t="s">
        <v>319</v>
      </c>
      <c r="M46" s="63" t="s">
        <v>197</v>
      </c>
      <c r="N46" s="61" t="s">
        <v>88</v>
      </c>
      <c r="O46" s="63" t="s">
        <v>1253</v>
      </c>
      <c r="P46" s="98" t="s">
        <v>1252</v>
      </c>
    </row>
    <row r="47" spans="1:16" ht="15">
      <c r="A47" s="63" t="s">
        <v>1251</v>
      </c>
      <c r="B47" s="63" t="s">
        <v>1250</v>
      </c>
      <c r="C47" s="99">
        <v>44223</v>
      </c>
      <c r="D47" s="99">
        <v>44215</v>
      </c>
      <c r="E47" s="99">
        <v>44621</v>
      </c>
      <c r="F47" s="63" t="s">
        <v>209</v>
      </c>
      <c r="G47" s="59">
        <v>2724</v>
      </c>
      <c r="H47" s="63" t="s">
        <v>163</v>
      </c>
      <c r="I47" s="63" t="s">
        <v>1249</v>
      </c>
      <c r="J47" s="61" t="s">
        <v>199</v>
      </c>
      <c r="K47" s="63" t="s">
        <v>254</v>
      </c>
      <c r="L47" s="63" t="s">
        <v>137</v>
      </c>
      <c r="M47" s="63" t="s">
        <v>197</v>
      </c>
      <c r="N47" s="61" t="s">
        <v>88</v>
      </c>
      <c r="O47" s="63" t="s">
        <v>1248</v>
      </c>
      <c r="P47" s="98" t="s">
        <v>1247</v>
      </c>
    </row>
    <row r="48" spans="1:16" ht="15">
      <c r="A48" s="63" t="s">
        <v>1246</v>
      </c>
      <c r="B48" s="63" t="s">
        <v>1245</v>
      </c>
      <c r="C48" s="99">
        <v>44224</v>
      </c>
      <c r="D48" s="99">
        <v>44193</v>
      </c>
      <c r="E48" s="99">
        <v>44648</v>
      </c>
      <c r="F48" s="63" t="s">
        <v>209</v>
      </c>
      <c r="G48" s="59">
        <v>150</v>
      </c>
      <c r="H48" s="63" t="s">
        <v>163</v>
      </c>
      <c r="I48" s="63" t="s">
        <v>1244</v>
      </c>
      <c r="J48" s="61" t="s">
        <v>199</v>
      </c>
      <c r="K48" s="63" t="s">
        <v>207</v>
      </c>
      <c r="L48" s="63" t="s">
        <v>227</v>
      </c>
      <c r="M48" s="63" t="s">
        <v>197</v>
      </c>
      <c r="N48" s="61" t="s">
        <v>88</v>
      </c>
      <c r="O48" s="63" t="s">
        <v>1243</v>
      </c>
      <c r="P48" s="98" t="s">
        <v>1242</v>
      </c>
    </row>
    <row r="49" spans="1:16" ht="15">
      <c r="A49" s="63" t="s">
        <v>1241</v>
      </c>
      <c r="B49" s="63" t="s">
        <v>1240</v>
      </c>
      <c r="C49" s="99">
        <v>44231</v>
      </c>
      <c r="D49" s="99">
        <v>43952</v>
      </c>
      <c r="E49" s="99">
        <v>44012</v>
      </c>
      <c r="F49" s="63" t="s">
        <v>191</v>
      </c>
      <c r="G49" s="59">
        <v>50</v>
      </c>
      <c r="H49" s="63" t="s">
        <v>163</v>
      </c>
      <c r="I49" s="63" t="s">
        <v>1239</v>
      </c>
      <c r="J49" s="61" t="s">
        <v>199</v>
      </c>
      <c r="K49" s="63" t="s">
        <v>1173</v>
      </c>
      <c r="L49" s="63" t="s">
        <v>227</v>
      </c>
      <c r="M49" s="63" t="s">
        <v>197</v>
      </c>
      <c r="N49" s="61" t="s">
        <v>88</v>
      </c>
      <c r="O49" s="63" t="s">
        <v>1238</v>
      </c>
      <c r="P49" s="98" t="s">
        <v>1237</v>
      </c>
    </row>
    <row r="50" spans="1:16" ht="15">
      <c r="A50" s="63" t="s">
        <v>1236</v>
      </c>
      <c r="B50" s="63" t="s">
        <v>1235</v>
      </c>
      <c r="C50" s="99">
        <v>44237</v>
      </c>
      <c r="D50" s="99">
        <v>44230</v>
      </c>
      <c r="E50" s="99">
        <v>44256</v>
      </c>
      <c r="F50" s="63" t="s">
        <v>298</v>
      </c>
      <c r="G50" s="59">
        <v>200</v>
      </c>
      <c r="H50" s="63" t="s">
        <v>163</v>
      </c>
      <c r="I50" s="63" t="s">
        <v>1234</v>
      </c>
      <c r="J50" s="61" t="s">
        <v>199</v>
      </c>
      <c r="K50" s="63" t="s">
        <v>1233</v>
      </c>
      <c r="L50" s="63"/>
      <c r="M50" s="63" t="s">
        <v>197</v>
      </c>
      <c r="N50" s="61" t="s">
        <v>88</v>
      </c>
      <c r="O50" s="63" t="s">
        <v>1232</v>
      </c>
      <c r="P50" s="98" t="s">
        <v>1231</v>
      </c>
    </row>
    <row r="51" spans="1:16" ht="15">
      <c r="A51" s="63" t="s">
        <v>1230</v>
      </c>
      <c r="B51" s="63" t="s">
        <v>1229</v>
      </c>
      <c r="C51" s="99">
        <v>44251</v>
      </c>
      <c r="D51" s="99">
        <v>44246</v>
      </c>
      <c r="E51" s="99">
        <v>44469</v>
      </c>
      <c r="F51" s="63" t="s">
        <v>142</v>
      </c>
      <c r="G51" s="59">
        <v>490</v>
      </c>
      <c r="H51" s="63" t="s">
        <v>163</v>
      </c>
      <c r="I51" s="63"/>
      <c r="J51" s="61" t="s">
        <v>199</v>
      </c>
      <c r="K51" s="63" t="s">
        <v>1173</v>
      </c>
      <c r="L51" s="63" t="s">
        <v>261</v>
      </c>
      <c r="M51" s="63" t="s">
        <v>197</v>
      </c>
      <c r="N51" s="61" t="s">
        <v>88</v>
      </c>
      <c r="O51" s="63" t="s">
        <v>1228</v>
      </c>
      <c r="P51" s="98" t="s">
        <v>1227</v>
      </c>
    </row>
    <row r="52" spans="1:16" ht="15">
      <c r="A52" s="63" t="s">
        <v>1226</v>
      </c>
      <c r="B52" s="63" t="s">
        <v>1225</v>
      </c>
      <c r="C52" s="99">
        <v>44260</v>
      </c>
      <c r="D52" s="99">
        <v>44094</v>
      </c>
      <c r="E52" s="99">
        <v>44214</v>
      </c>
      <c r="F52" s="63" t="s">
        <v>191</v>
      </c>
      <c r="G52" s="59">
        <v>254</v>
      </c>
      <c r="H52" s="63" t="s">
        <v>163</v>
      </c>
      <c r="I52" s="63" t="s">
        <v>1190</v>
      </c>
      <c r="J52" s="61" t="s">
        <v>199</v>
      </c>
      <c r="K52" s="63" t="s">
        <v>1173</v>
      </c>
      <c r="L52" s="63" t="s">
        <v>220</v>
      </c>
      <c r="M52" s="63" t="s">
        <v>197</v>
      </c>
      <c r="N52" s="61" t="s">
        <v>88</v>
      </c>
      <c r="O52" s="63" t="s">
        <v>1224</v>
      </c>
      <c r="P52" s="98" t="s">
        <v>1223</v>
      </c>
    </row>
    <row r="53" spans="1:16" ht="15">
      <c r="A53" s="63" t="s">
        <v>1222</v>
      </c>
      <c r="B53" s="63" t="s">
        <v>1221</v>
      </c>
      <c r="C53" s="99">
        <v>44292</v>
      </c>
      <c r="D53" s="99">
        <v>44152</v>
      </c>
      <c r="E53" s="99">
        <v>44346</v>
      </c>
      <c r="F53" s="63" t="s">
        <v>209</v>
      </c>
      <c r="G53" s="59">
        <v>400</v>
      </c>
      <c r="H53" s="63" t="s">
        <v>163</v>
      </c>
      <c r="I53" s="63" t="s">
        <v>1220</v>
      </c>
      <c r="J53" s="61" t="s">
        <v>199</v>
      </c>
      <c r="K53" s="63" t="s">
        <v>207</v>
      </c>
      <c r="L53" s="63" t="s">
        <v>137</v>
      </c>
      <c r="M53" s="63" t="s">
        <v>197</v>
      </c>
      <c r="N53" s="61" t="s">
        <v>88</v>
      </c>
      <c r="O53" s="63" t="s">
        <v>1219</v>
      </c>
      <c r="P53" s="98" t="s">
        <v>1218</v>
      </c>
    </row>
    <row r="54" spans="1:16" ht="15">
      <c r="A54" s="63" t="s">
        <v>1217</v>
      </c>
      <c r="B54" s="63" t="s">
        <v>1216</v>
      </c>
      <c r="C54" s="99">
        <v>44292</v>
      </c>
      <c r="D54" s="99">
        <v>44011</v>
      </c>
      <c r="E54" s="99">
        <v>44296</v>
      </c>
      <c r="F54" s="63" t="s">
        <v>191</v>
      </c>
      <c r="G54" s="59">
        <v>713</v>
      </c>
      <c r="H54" s="63" t="s">
        <v>163</v>
      </c>
      <c r="I54" s="63" t="s">
        <v>1215</v>
      </c>
      <c r="J54" s="61" t="s">
        <v>199</v>
      </c>
      <c r="K54" s="63" t="s">
        <v>1214</v>
      </c>
      <c r="L54" s="63"/>
      <c r="M54" s="63" t="s">
        <v>197</v>
      </c>
      <c r="N54" s="61" t="s">
        <v>88</v>
      </c>
      <c r="O54" s="101">
        <v>8953</v>
      </c>
      <c r="P54" s="98" t="s">
        <v>1213</v>
      </c>
    </row>
    <row r="55" spans="1:16" ht="15">
      <c r="A55" s="63" t="s">
        <v>1212</v>
      </c>
      <c r="B55" s="63" t="s">
        <v>1211</v>
      </c>
      <c r="C55" s="99">
        <v>44294</v>
      </c>
      <c r="D55" s="99">
        <v>44324</v>
      </c>
      <c r="E55" s="99">
        <v>44535</v>
      </c>
      <c r="F55" s="63" t="s">
        <v>142</v>
      </c>
      <c r="G55" s="59">
        <v>90</v>
      </c>
      <c r="H55" s="63" t="s">
        <v>163</v>
      </c>
      <c r="I55" s="63" t="s">
        <v>1210</v>
      </c>
      <c r="J55" s="61" t="s">
        <v>199</v>
      </c>
      <c r="K55" s="63" t="s">
        <v>214</v>
      </c>
      <c r="L55" s="63" t="s">
        <v>198</v>
      </c>
      <c r="M55" s="63" t="s">
        <v>197</v>
      </c>
      <c r="N55" s="61" t="s">
        <v>88</v>
      </c>
      <c r="O55" s="63" t="s">
        <v>1209</v>
      </c>
      <c r="P55" s="98" t="s">
        <v>1208</v>
      </c>
    </row>
    <row r="56" spans="1:16" ht="15">
      <c r="A56" s="63" t="s">
        <v>1207</v>
      </c>
      <c r="B56" s="63" t="s">
        <v>1206</v>
      </c>
      <c r="C56" s="99">
        <v>44329</v>
      </c>
      <c r="D56" s="99">
        <v>44355</v>
      </c>
      <c r="E56" s="100">
        <v>44278</v>
      </c>
      <c r="F56" s="63" t="s">
        <v>209</v>
      </c>
      <c r="G56" s="59">
        <v>15000</v>
      </c>
      <c r="H56" s="63" t="s">
        <v>163</v>
      </c>
      <c r="I56" s="63" t="s">
        <v>1205</v>
      </c>
      <c r="J56" s="61" t="s">
        <v>199</v>
      </c>
      <c r="K56" s="63" t="s">
        <v>1204</v>
      </c>
      <c r="L56" s="63" t="s">
        <v>137</v>
      </c>
      <c r="M56" s="63" t="s">
        <v>197</v>
      </c>
      <c r="N56" s="61" t="s">
        <v>88</v>
      </c>
      <c r="O56" s="63" t="s">
        <v>1203</v>
      </c>
      <c r="P56" s="98" t="s">
        <v>1202</v>
      </c>
    </row>
    <row r="57" spans="1:16" ht="15">
      <c r="A57" s="63" t="s">
        <v>1201</v>
      </c>
      <c r="B57" s="63" t="s">
        <v>1200</v>
      </c>
      <c r="C57" s="99">
        <v>44330</v>
      </c>
      <c r="D57" s="100">
        <v>44398</v>
      </c>
      <c r="E57" s="100">
        <v>44551</v>
      </c>
      <c r="F57" s="63" t="s">
        <v>142</v>
      </c>
      <c r="G57" s="59">
        <v>966</v>
      </c>
      <c r="H57" s="63" t="s">
        <v>163</v>
      </c>
      <c r="I57" s="63"/>
      <c r="J57" s="61" t="s">
        <v>199</v>
      </c>
      <c r="K57" s="63" t="s">
        <v>254</v>
      </c>
      <c r="L57" s="63" t="s">
        <v>261</v>
      </c>
      <c r="M57" s="63" t="s">
        <v>197</v>
      </c>
      <c r="N57" s="61" t="s">
        <v>88</v>
      </c>
      <c r="O57" s="63" t="s">
        <v>1199</v>
      </c>
      <c r="P57" s="98" t="s">
        <v>1198</v>
      </c>
    </row>
    <row r="58" spans="1:16" ht="15">
      <c r="A58" s="63" t="s">
        <v>1197</v>
      </c>
      <c r="B58" s="63" t="s">
        <v>1196</v>
      </c>
      <c r="C58" s="99">
        <v>44334</v>
      </c>
      <c r="D58" s="100">
        <v>44368</v>
      </c>
      <c r="E58" s="100">
        <v>44369</v>
      </c>
      <c r="F58" s="63" t="s">
        <v>142</v>
      </c>
      <c r="G58" s="59">
        <v>800</v>
      </c>
      <c r="H58" s="63" t="s">
        <v>163</v>
      </c>
      <c r="I58" s="63" t="s">
        <v>1195</v>
      </c>
      <c r="J58" s="61" t="s">
        <v>199</v>
      </c>
      <c r="K58" s="63" t="s">
        <v>1173</v>
      </c>
      <c r="L58" s="63" t="s">
        <v>227</v>
      </c>
      <c r="M58" s="63" t="s">
        <v>197</v>
      </c>
      <c r="N58" s="61" t="s">
        <v>88</v>
      </c>
      <c r="O58" s="63" t="s">
        <v>1194</v>
      </c>
      <c r="P58" s="98" t="s">
        <v>1193</v>
      </c>
    </row>
    <row r="59" spans="1:16" ht="15">
      <c r="A59" s="63" t="s">
        <v>1192</v>
      </c>
      <c r="B59" s="63" t="s">
        <v>1191</v>
      </c>
      <c r="C59" s="99">
        <v>44336</v>
      </c>
      <c r="D59" s="99">
        <v>44275</v>
      </c>
      <c r="E59" s="99">
        <v>44346</v>
      </c>
      <c r="F59" s="63" t="s">
        <v>209</v>
      </c>
      <c r="G59" s="59">
        <v>750</v>
      </c>
      <c r="H59" s="63" t="s">
        <v>163</v>
      </c>
      <c r="I59" s="63" t="s">
        <v>1190</v>
      </c>
      <c r="J59" s="61" t="s">
        <v>199</v>
      </c>
      <c r="K59" s="63" t="s">
        <v>207</v>
      </c>
      <c r="L59" s="63" t="s">
        <v>261</v>
      </c>
      <c r="M59" s="63" t="s">
        <v>197</v>
      </c>
      <c r="N59" s="61" t="s">
        <v>88</v>
      </c>
      <c r="O59" s="63" t="s">
        <v>1189</v>
      </c>
      <c r="P59" s="98" t="s">
        <v>1188</v>
      </c>
    </row>
    <row r="60" spans="1:16" ht="15">
      <c r="A60" s="63" t="s">
        <v>1187</v>
      </c>
      <c r="B60" s="63" t="s">
        <v>1186</v>
      </c>
      <c r="C60" s="99">
        <v>44357</v>
      </c>
      <c r="D60" s="99">
        <v>44348</v>
      </c>
      <c r="E60" s="99">
        <v>44562</v>
      </c>
      <c r="F60" s="63" t="s">
        <v>209</v>
      </c>
      <c r="G60" s="59">
        <v>500</v>
      </c>
      <c r="H60" s="63" t="s">
        <v>163</v>
      </c>
      <c r="I60" s="63" t="s">
        <v>1185</v>
      </c>
      <c r="J60" s="61" t="s">
        <v>199</v>
      </c>
      <c r="K60" s="63" t="s">
        <v>1184</v>
      </c>
      <c r="L60" s="63" t="s">
        <v>227</v>
      </c>
      <c r="M60" s="63" t="s">
        <v>197</v>
      </c>
      <c r="N60" s="61" t="s">
        <v>88</v>
      </c>
      <c r="O60" s="63" t="s">
        <v>1183</v>
      </c>
      <c r="P60" s="98" t="s">
        <v>1182</v>
      </c>
    </row>
    <row r="61" spans="1:16" ht="15">
      <c r="A61" s="63" t="s">
        <v>1181</v>
      </c>
      <c r="B61" s="63" t="s">
        <v>1180</v>
      </c>
      <c r="C61" s="99">
        <v>44371</v>
      </c>
      <c r="D61" s="99">
        <v>44378</v>
      </c>
      <c r="E61" s="99">
        <v>44501</v>
      </c>
      <c r="F61" s="63" t="s">
        <v>142</v>
      </c>
      <c r="G61" s="59">
        <v>1644</v>
      </c>
      <c r="H61" s="63" t="s">
        <v>163</v>
      </c>
      <c r="I61" s="63" t="s">
        <v>1179</v>
      </c>
      <c r="J61" s="61" t="s">
        <v>199</v>
      </c>
      <c r="K61" s="63" t="s">
        <v>1178</v>
      </c>
      <c r="L61" s="63" t="s">
        <v>137</v>
      </c>
      <c r="M61" s="63" t="s">
        <v>197</v>
      </c>
      <c r="N61" s="61" t="s">
        <v>88</v>
      </c>
      <c r="O61" s="63" t="s">
        <v>1177</v>
      </c>
      <c r="P61" s="98" t="s">
        <v>1176</v>
      </c>
    </row>
    <row r="62" spans="1:16" ht="15">
      <c r="A62" s="63" t="s">
        <v>1175</v>
      </c>
      <c r="B62" s="63" t="s">
        <v>1174</v>
      </c>
      <c r="C62" s="99">
        <v>44376</v>
      </c>
      <c r="D62" s="99">
        <v>44378</v>
      </c>
      <c r="E62" s="99">
        <v>44561</v>
      </c>
      <c r="F62" s="63" t="s">
        <v>142</v>
      </c>
      <c r="G62" s="59">
        <v>60</v>
      </c>
      <c r="H62" s="63" t="s">
        <v>163</v>
      </c>
      <c r="I62" s="63"/>
      <c r="J62" s="61" t="s">
        <v>199</v>
      </c>
      <c r="K62" s="63" t="s">
        <v>1173</v>
      </c>
      <c r="L62" s="63" t="s">
        <v>227</v>
      </c>
      <c r="M62" s="63" t="s">
        <v>197</v>
      </c>
      <c r="N62" s="61" t="s">
        <v>88</v>
      </c>
      <c r="O62" s="63" t="s">
        <v>1172</v>
      </c>
      <c r="P62" s="98" t="s">
        <v>1171</v>
      </c>
    </row>
    <row r="64" spans="1:16" ht="15.75" customHeight="1">
      <c r="E64" s="84" t="s">
        <v>194</v>
      </c>
      <c r="F64" s="59">
        <f>COUNTA(F3,F8,F9,F14,F15,F16,F17,F18,F20,F30,F35,F37,F39,F42,F49,F52,F54)</f>
        <v>17</v>
      </c>
      <c r="H64" s="59">
        <f>COUNTA(H3:H62)</f>
        <v>60</v>
      </c>
      <c r="M64" s="63" t="s">
        <v>1170</v>
      </c>
    </row>
    <row r="65" spans="5:6" ht="15.75" customHeight="1">
      <c r="E65" s="77" t="s">
        <v>193</v>
      </c>
      <c r="F65" s="59">
        <f>COUNTA(F4,F5,F6,F7,F10,F11,F12,F13,F19,F21,F22,F24,F25,F26,F27,F28,F29,F31,F32,F34,F36,F38,F40,F41,F43,F44,F45,F46:F47,F48,F50,F51,F53,F55,F57,F58,F59,F60,F61,F62,F56)</f>
        <v>41</v>
      </c>
    </row>
    <row r="66" spans="5:6" ht="15.75" customHeight="1">
      <c r="E66" s="81" t="s">
        <v>192</v>
      </c>
      <c r="F66" s="59">
        <f>COUNTA(F23,F33)</f>
        <v>2</v>
      </c>
    </row>
    <row r="67" spans="5:6" ht="15.75" customHeight="1">
      <c r="F67" s="59">
        <f>SUM(F64:F66)</f>
        <v>60</v>
      </c>
    </row>
    <row r="68" spans="5:6" ht="15.75" customHeight="1">
      <c r="E68" s="59" t="s">
        <v>191</v>
      </c>
      <c r="F68" s="59">
        <f>((F64/F67)*100)</f>
        <v>28.333333333333332</v>
      </c>
    </row>
    <row r="69" spans="5:6" ht="15.75" customHeight="1">
      <c r="E69" s="59" t="s">
        <v>190</v>
      </c>
      <c r="F69" s="59">
        <f>(13/F67)</f>
        <v>0.21666666666666667</v>
      </c>
    </row>
    <row r="70" spans="5:6" ht="15.75" customHeight="1">
      <c r="F70" s="59">
        <f>(13/F64)</f>
        <v>0.76470588235294112</v>
      </c>
    </row>
  </sheetData>
  <mergeCells count="1">
    <mergeCell ref="A1:Q1"/>
  </mergeCells>
  <hyperlinks>
    <hyperlink ref="N39" r:id="rId1" xr:uid="{49F978FE-B009-4A1E-AE53-B31F13C0144C}"/>
    <hyperlink ref="N3" r:id="rId2" xr:uid="{253A4441-C819-4C5D-9804-C97AA89DC992}"/>
    <hyperlink ref="N30" r:id="rId3" xr:uid="{2EEB276F-F0E0-4796-86BA-8F09AB11D144}"/>
    <hyperlink ref="N18" r:id="rId4" xr:uid="{61D77D10-5351-4F62-A9E8-0E91141A5FBF}"/>
    <hyperlink ref="N16" r:id="rId5" xr:uid="{1680CE81-26B9-42FC-A880-75E04F22E185}"/>
    <hyperlink ref="N9" r:id="rId6" xr:uid="{122D0A2D-5ECA-4050-9A93-BD7E45EF8C67}"/>
    <hyperlink ref="N17" r:id="rId7" xr:uid="{798E14B5-9702-419E-9509-A45D6F9995E3}"/>
    <hyperlink ref="N20" r:id="rId8" xr:uid="{ACDF3699-CAA7-4377-94BC-8F987AD2CE06}"/>
    <hyperlink ref="P4" r:id="rId9" xr:uid="{67DF2D90-EF85-4239-A076-7723CCA897B8}"/>
    <hyperlink ref="P5" r:id="rId10" xr:uid="{13B5B7F1-8A8C-4EE8-A9B7-1D015BA4D50A}"/>
    <hyperlink ref="P6" r:id="rId11" xr:uid="{C7BF9B5E-C6C8-4221-8F02-FC077E0320B4}"/>
    <hyperlink ref="P7" r:id="rId12" xr:uid="{EC36D3D0-852C-42C0-A9B3-A31C04A3C666}"/>
    <hyperlink ref="P8" r:id="rId13" xr:uid="{A5190133-B303-4849-BAAC-461F61D3117A}"/>
    <hyperlink ref="P9" r:id="rId14" xr:uid="{ADC7B380-D9AB-4D6D-B936-319825DF35F3}"/>
    <hyperlink ref="P10" r:id="rId15" xr:uid="{B0B8757D-4586-4E41-A750-3093F6625118}"/>
    <hyperlink ref="P11" r:id="rId16" xr:uid="{86038CF6-0DEF-4ABD-B48F-61610D0231C9}"/>
    <hyperlink ref="P12" r:id="rId17" xr:uid="{4257AC45-2CE4-4E37-91F7-AE29677F2D0D}"/>
    <hyperlink ref="P13" r:id="rId18" xr:uid="{D8B6DAFC-E322-431C-BA12-6385887558A9}"/>
    <hyperlink ref="P14" r:id="rId19" xr:uid="{266F193C-404F-4849-A4A0-CEC27DE6C646}"/>
    <hyperlink ref="P15" r:id="rId20" xr:uid="{1F541A8C-DDC9-4D74-8981-7396504E9A10}"/>
    <hyperlink ref="P16" r:id="rId21" xr:uid="{2129CC49-0D77-443C-A341-B71595855F77}"/>
    <hyperlink ref="P17" r:id="rId22" xr:uid="{CEDAF751-AC39-47A7-803A-C948983B56B8}"/>
    <hyperlink ref="N8" r:id="rId23" display="https://doi.org/10.1016/j.eclinm.2021.100959" xr:uid="{8898D025-BAFC-42E1-A2BC-6F3EB77C4180}"/>
    <hyperlink ref="N14" r:id="rId24" display="https://doi.org/10.1001/jama.2021.3071" xr:uid="{18C10DEF-A8CE-4A6D-8CF4-00123094FFD1}"/>
    <hyperlink ref="P18" r:id="rId25" xr:uid="{DC46B34C-AE35-44BF-9D9B-272EABE8AE4B}"/>
    <hyperlink ref="P19" r:id="rId26" xr:uid="{C492081D-3CF2-45D7-87E5-057F18B5D6F0}"/>
    <hyperlink ref="P20" r:id="rId27" xr:uid="{544FC756-FD62-4DC8-B4BF-F9C56BD336D9}"/>
    <hyperlink ref="P21" r:id="rId28" xr:uid="{27DF87E2-9E34-4A1C-9943-C68E796CDB4E}"/>
    <hyperlink ref="P22" r:id="rId29" xr:uid="{4226EBEA-32A9-4F3F-8FA9-290C20013FDA}"/>
    <hyperlink ref="P23" r:id="rId30" xr:uid="{15CBE4F4-6183-4A84-82F0-FB5A154F4FC5}"/>
    <hyperlink ref="P24" r:id="rId31" xr:uid="{22850247-6AAC-4B1B-AB3C-697AA25C9E05}"/>
    <hyperlink ref="P25" r:id="rId32" xr:uid="{CB7AF779-93D7-4FED-8E73-DDD14C293659}"/>
    <hyperlink ref="P26" r:id="rId33" xr:uid="{D2B7E4C5-4218-4F2E-A7EE-62504B6CAF76}"/>
    <hyperlink ref="P27" r:id="rId34" xr:uid="{C6653E31-DFD6-45CA-8F81-D4D1EB4166D9}"/>
    <hyperlink ref="P28" r:id="rId35" xr:uid="{C5C4BAF4-B8E4-4A3D-A9FB-20A2DEF7179D}"/>
    <hyperlink ref="P29" r:id="rId36" xr:uid="{CF68B725-BB35-4688-86E7-C330C7620E59}"/>
    <hyperlink ref="P30" r:id="rId37" xr:uid="{093469EF-6116-4F34-A2B3-03FF4729CA8D}"/>
    <hyperlink ref="P31" r:id="rId38" xr:uid="{E8CC39C1-7398-46C2-9614-0EE6A1CCD623}"/>
    <hyperlink ref="N22" r:id="rId39" display="https://doi.org/10.1016/j.toxrep.2021.03.003" xr:uid="{D5FFFE29-2FA7-45AC-B337-AC7E9E7763DB}"/>
    <hyperlink ref="P32" r:id="rId40" xr:uid="{425FDA93-679C-4360-855F-C07F03AFA913}"/>
    <hyperlink ref="P33" r:id="rId41" xr:uid="{88C82895-FAC8-44EF-9D8A-7EEC7E71E672}"/>
    <hyperlink ref="P34" r:id="rId42" xr:uid="{90C9F06F-EF53-4B57-9050-2333F6BB0F7A}"/>
    <hyperlink ref="P35" r:id="rId43" xr:uid="{B7911500-70CF-465D-817A-0C2199931122}"/>
    <hyperlink ref="P36" r:id="rId44" xr:uid="{F55A88E5-9AE0-4D75-9589-017D7FFD9433}"/>
    <hyperlink ref="P37" r:id="rId45" xr:uid="{BF7A5DD7-B3F6-4F62-93F8-2E3E2ACDA509}"/>
    <hyperlink ref="P38" r:id="rId46" xr:uid="{1DF65944-4A1D-422A-975B-979B8A65C6D5}"/>
    <hyperlink ref="P39" r:id="rId47" xr:uid="{970B34BB-76EC-4FEE-9846-4F2CDAEC07BA}"/>
    <hyperlink ref="P40" r:id="rId48" xr:uid="{2BA744B2-579B-4472-BFAF-3C31615EA170}"/>
    <hyperlink ref="P41" r:id="rId49" xr:uid="{9391FC2E-CAE4-4CF7-9B9A-F422FB124CBD}"/>
    <hyperlink ref="P42" r:id="rId50" xr:uid="{57FF20D8-573C-422B-BFBB-DE9B24A94CA3}"/>
    <hyperlink ref="P43" r:id="rId51" xr:uid="{EEB94E0B-D006-40BE-BA75-59D4F5D3F054}"/>
    <hyperlink ref="P44" r:id="rId52" xr:uid="{C5A37681-1F04-4564-9513-1C35D4ECB86F}"/>
    <hyperlink ref="P45" r:id="rId53" xr:uid="{19370207-15CF-42AC-919B-5C0CFF991B09}"/>
    <hyperlink ref="P46" r:id="rId54" xr:uid="{03D40038-62F4-4140-8228-C9052A9DD7E1}"/>
    <hyperlink ref="P47" r:id="rId55" xr:uid="{13DF19DD-A473-491E-B121-DEEB9BF5F4FD}"/>
    <hyperlink ref="P48" r:id="rId56" xr:uid="{2B3A7C76-8F30-42CE-B4E3-819B1AF16909}"/>
    <hyperlink ref="P49" r:id="rId57" xr:uid="{3D3A328C-3237-4B6E-AE24-390FB14B01E2}"/>
    <hyperlink ref="N32" r:id="rId58" display="https://doi.org/10.1186/s13063-020-04813-1" xr:uid="{6EFF098E-796C-42D3-B744-B88B9D1F8EE0}"/>
    <hyperlink ref="N38" r:id="rId59" display="https://doi.org/10.1186/s13063-021-05236-2" xr:uid="{F9F73FBE-FBAA-4102-9855-FE841F1229BA}"/>
    <hyperlink ref="N45" r:id="rId60" display="https://doi.org/10.2147/ijn.s313093" xr:uid="{16BA42E6-B175-475C-A9B2-441B24414F76}"/>
    <hyperlink ref="P50" r:id="rId61" xr:uid="{9E778FD0-1CD0-42C2-847F-201431E9B38A}"/>
    <hyperlink ref="P51" r:id="rId62" xr:uid="{3DF539BA-4BD4-41AE-9768-11E41D95C00D}"/>
    <hyperlink ref="P52" r:id="rId63" xr:uid="{D92A1095-81DC-4132-9074-EEA8473D5136}"/>
    <hyperlink ref="P53" r:id="rId64" xr:uid="{D57EDB7D-F24E-4060-B5E5-EED6765E9A90}"/>
    <hyperlink ref="P54" r:id="rId65" xr:uid="{160B0375-8F17-4AEE-8A94-363104AEA3B7}"/>
    <hyperlink ref="P55" r:id="rId66" xr:uid="{54BF0325-545B-46A9-94A9-2E825E576FF2}"/>
    <hyperlink ref="P56" r:id="rId67" xr:uid="{5560CB4D-7D78-4EF4-805E-B6D61759EBD5}"/>
    <hyperlink ref="P57" r:id="rId68" xr:uid="{3602D88F-F887-47D7-AD32-39F4F7547B72}"/>
    <hyperlink ref="P58" r:id="rId69" xr:uid="{EC57F554-55CD-4922-BE82-E6503D260F3A}"/>
    <hyperlink ref="P59" r:id="rId70" xr:uid="{1198C65B-22AC-4767-A0EA-93440B27FD40}"/>
    <hyperlink ref="P60" r:id="rId71" xr:uid="{56E13B53-CD7C-4490-9389-01ADCAC7FA7B}"/>
    <hyperlink ref="P61" r:id="rId72" xr:uid="{0A907571-747C-4884-BDA3-F0890849034D}"/>
    <hyperlink ref="P62" r:id="rId73" xr:uid="{64CCE838-FA0F-4028-9471-99931117E825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Supplementary Table1 </vt:lpstr>
      <vt:lpstr>Supplementary Table 2</vt:lpstr>
      <vt:lpstr>Supplementary Table 3</vt:lpstr>
      <vt:lpstr>Supplementary Table 4</vt:lpstr>
      <vt:lpstr>Supplementary Table 5</vt:lpstr>
      <vt:lpstr>Supplementary Table 6</vt:lpstr>
      <vt:lpstr>Supplementary Table 7</vt:lpstr>
      <vt:lpstr>Supplementary Table 8</vt:lpstr>
      <vt:lpstr>Supplementary Table 9</vt:lpstr>
      <vt:lpstr>Supplementary Table 10</vt:lpstr>
      <vt:lpstr>Supplementary Table 11</vt:lpstr>
      <vt:lpstr>Supplementary Table 12</vt:lpstr>
      <vt:lpstr>Kutools_Chart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Ellero</dc:creator>
  <cp:lastModifiedBy>Brian Godman</cp:lastModifiedBy>
  <dcterms:created xsi:type="dcterms:W3CDTF">2021-06-15T12:47:28Z</dcterms:created>
  <dcterms:modified xsi:type="dcterms:W3CDTF">2022-02-10T15:13:36Z</dcterms:modified>
</cp:coreProperties>
</file>