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AA3541CF-30CC-4B2C-B076-3EFCA52DD061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Whole Rock Chemistry " sheetId="1" r:id="rId1"/>
    <sheet name="Isotopes" sheetId="4" r:id="rId2"/>
    <sheet name="Single Mineral Chemistry" sheetId="3" r:id="rId3"/>
    <sheet name="Partition coefficients" sheetId="5" r:id="rId4"/>
  </sheets>
  <definedNames>
    <definedName name="_Hlk66722290" localSheetId="3">'Partition coefficients'!#REF!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" i="1" l="1"/>
  <c r="S30" i="1"/>
  <c r="U30" i="1"/>
  <c r="Q30" i="1"/>
  <c r="U9" i="1" l="1"/>
  <c r="U10" i="1"/>
  <c r="U11" i="1"/>
  <c r="U12" i="1"/>
  <c r="U13" i="1"/>
  <c r="U14" i="1"/>
  <c r="U15" i="1"/>
  <c r="U16" i="1"/>
  <c r="U19" i="1"/>
  <c r="U20" i="1"/>
  <c r="U21" i="1"/>
  <c r="U22" i="1"/>
  <c r="U23" i="1"/>
  <c r="U24" i="1"/>
  <c r="U25" i="1"/>
  <c r="U26" i="1"/>
  <c r="U27" i="1"/>
  <c r="U28" i="1"/>
  <c r="U29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8" i="1"/>
  <c r="S9" i="1"/>
  <c r="S10" i="1"/>
  <c r="S11" i="1"/>
  <c r="S12" i="1"/>
  <c r="S13" i="1"/>
  <c r="S14" i="1"/>
  <c r="S15" i="1"/>
  <c r="S16" i="1"/>
  <c r="S19" i="1"/>
  <c r="S20" i="1"/>
  <c r="S21" i="1"/>
  <c r="S22" i="1"/>
  <c r="S23" i="1"/>
  <c r="S24" i="1"/>
  <c r="S25" i="1"/>
  <c r="S26" i="1"/>
  <c r="S27" i="1"/>
  <c r="S28" i="1"/>
  <c r="S29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8" i="1"/>
  <c r="Q40" i="1" l="1"/>
  <c r="Q8" i="1"/>
  <c r="Q9" i="1"/>
  <c r="Q10" i="1"/>
  <c r="Q11" i="1"/>
  <c r="Q12" i="1"/>
  <c r="Q13" i="1"/>
  <c r="Q14" i="1"/>
  <c r="Q15" i="1"/>
  <c r="Q16" i="1"/>
  <c r="Q19" i="1"/>
  <c r="Q20" i="1"/>
  <c r="Q21" i="1"/>
  <c r="Q22" i="1"/>
  <c r="Q23" i="1"/>
  <c r="Q24" i="1"/>
  <c r="Q25" i="1"/>
  <c r="Q26" i="1"/>
  <c r="Q27" i="1"/>
  <c r="Q28" i="1"/>
  <c r="Q29" i="1"/>
  <c r="Q31" i="1"/>
  <c r="Q32" i="1"/>
  <c r="Q39" i="1"/>
  <c r="Q41" i="1"/>
  <c r="Q42" i="1"/>
  <c r="Q36" i="1"/>
  <c r="Q37" i="1"/>
  <c r="Q38" i="1"/>
  <c r="Q34" i="1"/>
  <c r="Q35" i="1"/>
  <c r="Q33" i="1"/>
  <c r="Q43" i="1"/>
  <c r="Q44" i="1"/>
  <c r="Q45" i="1"/>
  <c r="H18" i="1"/>
  <c r="S18" i="1" s="1"/>
  <c r="G18" i="1"/>
  <c r="U18" i="1" s="1"/>
  <c r="F18" i="1"/>
  <c r="H17" i="1"/>
  <c r="S17" i="1" s="1"/>
  <c r="G17" i="1"/>
  <c r="U17" i="1" s="1"/>
  <c r="F17" i="1"/>
  <c r="Q18" i="1" l="1"/>
  <c r="Q17" i="1"/>
</calcChain>
</file>

<file path=xl/sharedStrings.xml><?xml version="1.0" encoding="utf-8"?>
<sst xmlns="http://schemas.openxmlformats.org/spreadsheetml/2006/main" count="1167" uniqueCount="489">
  <si>
    <t>Sample</t>
  </si>
  <si>
    <t>Series</t>
  </si>
  <si>
    <t>SiO2</t>
  </si>
  <si>
    <t>Al2O3</t>
  </si>
  <si>
    <t>FeO</t>
  </si>
  <si>
    <t>MgO</t>
  </si>
  <si>
    <t>CaO</t>
  </si>
  <si>
    <t>Na2O</t>
  </si>
  <si>
    <t>K2O</t>
  </si>
  <si>
    <t>TiO2</t>
  </si>
  <si>
    <t>P2O5</t>
  </si>
  <si>
    <t>MnO</t>
  </si>
  <si>
    <t>LOI</t>
  </si>
  <si>
    <t>Mg#</t>
  </si>
  <si>
    <t>Ga</t>
  </si>
  <si>
    <t>Li</t>
  </si>
  <si>
    <t>Sc</t>
  </si>
  <si>
    <t>V</t>
  </si>
  <si>
    <t>Cr</t>
  </si>
  <si>
    <t>Co</t>
  </si>
  <si>
    <t>Ni</t>
  </si>
  <si>
    <t>Cu</t>
  </si>
  <si>
    <t>Zn</t>
  </si>
  <si>
    <t>Rb</t>
  </si>
  <si>
    <t>Sr</t>
  </si>
  <si>
    <t>Y</t>
  </si>
  <si>
    <t>Zr</t>
  </si>
  <si>
    <t>Nb</t>
  </si>
  <si>
    <t>Cs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</si>
  <si>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</si>
  <si>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</si>
  <si>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</si>
  <si>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</si>
  <si>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</si>
  <si>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</si>
  <si>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</si>
  <si>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</si>
  <si>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</si>
  <si>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</si>
  <si>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</si>
  <si>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</si>
  <si>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</si>
  <si>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</si>
  <si>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</si>
  <si>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</si>
  <si>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</si>
  <si>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Pb</t>
  </si>
  <si>
    <t>Th</t>
  </si>
  <si>
    <t>U</t>
  </si>
  <si>
    <t>B08</t>
  </si>
  <si>
    <t>DX1</t>
  </si>
  <si>
    <t>A</t>
  </si>
  <si>
    <t>10-1A</t>
  </si>
  <si>
    <t>M7</t>
  </si>
  <si>
    <t>&lt;0,01</t>
  </si>
  <si>
    <t>B15</t>
  </si>
  <si>
    <t>B16</t>
  </si>
  <si>
    <t>B17</t>
  </si>
  <si>
    <t>B18</t>
  </si>
  <si>
    <t>M6</t>
  </si>
  <si>
    <t>B19</t>
  </si>
  <si>
    <t>B20</t>
  </si>
  <si>
    <t>B21</t>
  </si>
  <si>
    <t>M5</t>
  </si>
  <si>
    <t xml:space="preserve"> &lt;0,01</t>
  </si>
  <si>
    <t>B22</t>
  </si>
  <si>
    <t>B25</t>
  </si>
  <si>
    <t>CC53</t>
  </si>
  <si>
    <t>B26</t>
  </si>
  <si>
    <t>II-2</t>
  </si>
  <si>
    <t>CC48</t>
  </si>
  <si>
    <t>B05</t>
  </si>
  <si>
    <t>CC10</t>
  </si>
  <si>
    <t>B01</t>
  </si>
  <si>
    <t>B</t>
  </si>
  <si>
    <t>B02</t>
  </si>
  <si>
    <t>B03</t>
  </si>
  <si>
    <t>B04</t>
  </si>
  <si>
    <t>B07</t>
  </si>
  <si>
    <t>CC9</t>
  </si>
  <si>
    <t>B12</t>
  </si>
  <si>
    <t>CC44</t>
  </si>
  <si>
    <t>B13</t>
  </si>
  <si>
    <t>M3</t>
  </si>
  <si>
    <t>B14</t>
  </si>
  <si>
    <t>10-1B</t>
  </si>
  <si>
    <t>V-1</t>
  </si>
  <si>
    <t>M11</t>
  </si>
  <si>
    <t>B24</t>
  </si>
  <si>
    <t>CC6</t>
  </si>
  <si>
    <t>II-1</t>
  </si>
  <si>
    <t>V01</t>
  </si>
  <si>
    <t>V02</t>
  </si>
  <si>
    <t>V03</t>
  </si>
  <si>
    <t>V06</t>
  </si>
  <si>
    <t>V07</t>
  </si>
  <si>
    <t>M8</t>
  </si>
  <si>
    <t>V08</t>
  </si>
  <si>
    <t>V05</t>
  </si>
  <si>
    <t>B10</t>
  </si>
  <si>
    <t>B09</t>
  </si>
  <si>
    <t>DX2</t>
  </si>
  <si>
    <t>B23</t>
  </si>
  <si>
    <t>CC7</t>
  </si>
  <si>
    <t>V04</t>
  </si>
  <si>
    <t>Total</t>
  </si>
  <si>
    <t>C</t>
  </si>
  <si>
    <t xml:space="preserve"> 18°13'50.81"N</t>
  </si>
  <si>
    <t xml:space="preserve"> 18°13'50.85"N</t>
  </si>
  <si>
    <t xml:space="preserve"> 18°13'50.88"N</t>
  </si>
  <si>
    <t xml:space="preserve"> 18°14'55.10"N</t>
  </si>
  <si>
    <t xml:space="preserve"> 32°38'22.50"E</t>
  </si>
  <si>
    <t xml:space="preserve"> 18°14'41.64"N</t>
  </si>
  <si>
    <t xml:space="preserve"> 32°38'26.31"E</t>
  </si>
  <si>
    <t xml:space="preserve"> 18°14'27.85"N</t>
  </si>
  <si>
    <t xml:space="preserve"> 32°38'29.81"E</t>
  </si>
  <si>
    <t xml:space="preserve"> 18°14'28.28"N</t>
  </si>
  <si>
    <t xml:space="preserve"> 32°38'30.42"E</t>
  </si>
  <si>
    <t xml:space="preserve"> 18°14'28.31"N</t>
  </si>
  <si>
    <t xml:space="preserve"> 32°38'30.46"E</t>
  </si>
  <si>
    <t xml:space="preserve"> 18°16'40.75"N</t>
  </si>
  <si>
    <t xml:space="preserve"> 18°19'19.23"N</t>
  </si>
  <si>
    <t xml:space="preserve"> 32°34'33.73"E</t>
  </si>
  <si>
    <t xml:space="preserve"> 18°19'19.30"N</t>
  </si>
  <si>
    <t xml:space="preserve"> 32°34'33.80"E</t>
  </si>
  <si>
    <t xml:space="preserve"> 18°20'15.25"N</t>
  </si>
  <si>
    <t xml:space="preserve"> 32°37'34.92"E</t>
  </si>
  <si>
    <t xml:space="preserve"> 32°34'24.03"E</t>
  </si>
  <si>
    <t xml:space="preserve"> 18°23'40.17"N</t>
  </si>
  <si>
    <t xml:space="preserve"> 32°35'31.68"E</t>
  </si>
  <si>
    <t xml:space="preserve"> 18°23'40.21"N</t>
  </si>
  <si>
    <t xml:space="preserve"> 32°35'31.72"E</t>
  </si>
  <si>
    <t xml:space="preserve"> 18°24'11.33"N</t>
  </si>
  <si>
    <t xml:space="preserve"> 32°30'59.35"E</t>
  </si>
  <si>
    <t xml:space="preserve"> 18°24'11.36"N</t>
  </si>
  <si>
    <t xml:space="preserve"> 32°30'59.38"E</t>
  </si>
  <si>
    <t xml:space="preserve"> 18°24'11.39"N</t>
  </si>
  <si>
    <t xml:space="preserve"> 32°30'59.42"E</t>
  </si>
  <si>
    <t xml:space="preserve"> 32°31'31.85"E</t>
  </si>
  <si>
    <t xml:space="preserve"> 32°31'31.92"E</t>
  </si>
  <si>
    <t xml:space="preserve"> 32°31'32.02"E</t>
  </si>
  <si>
    <t xml:space="preserve"> 18°25'11.85"N</t>
  </si>
  <si>
    <t xml:space="preserve"> 32°31'26.11"E</t>
  </si>
  <si>
    <t xml:space="preserve"> 18°25'10.45"N</t>
  </si>
  <si>
    <t xml:space="preserve"> 32°31'28.70"E</t>
  </si>
  <si>
    <t xml:space="preserve"> 18°25'45.69"N</t>
  </si>
  <si>
    <t xml:space="preserve"> 32°29'12.05"E</t>
  </si>
  <si>
    <t xml:space="preserve"> 18°25'48.35"N</t>
  </si>
  <si>
    <t xml:space="preserve"> 18°28'55.90"N</t>
  </si>
  <si>
    <t xml:space="preserve"> 18°28'55.97"N</t>
  </si>
  <si>
    <t xml:space="preserve"> 18°29'20.82"N</t>
  </si>
  <si>
    <t xml:space="preserve"> 32°27'36.10"E</t>
  </si>
  <si>
    <t xml:space="preserve"> 32°28'26.55"E</t>
  </si>
  <si>
    <t>Volcano</t>
  </si>
  <si>
    <t>Location</t>
  </si>
  <si>
    <t xml:space="preserve">Series </t>
  </si>
  <si>
    <t>WR Mg#</t>
  </si>
  <si>
    <t>Cr2O3</t>
  </si>
  <si>
    <t>NiO</t>
  </si>
  <si>
    <t>II-2_mineral10_core</t>
  </si>
  <si>
    <t>core</t>
  </si>
  <si>
    <t>II-2_mineral11_core</t>
  </si>
  <si>
    <t>II-2_mineral12_core</t>
  </si>
  <si>
    <t>II-2_mineral2_core</t>
  </si>
  <si>
    <t>II-2_mineral3_core</t>
  </si>
  <si>
    <t>II-2_mineral6_core</t>
  </si>
  <si>
    <t>II-2_mineral7_core</t>
  </si>
  <si>
    <t>II-2_mineral8_core</t>
  </si>
  <si>
    <t>B25_mineral 1_core</t>
  </si>
  <si>
    <t>B25_mineral 11_core</t>
  </si>
  <si>
    <t>B10_2_centre</t>
  </si>
  <si>
    <t>X</t>
  </si>
  <si>
    <t>B10_3_centre</t>
  </si>
  <si>
    <t>B10_5_centre</t>
  </si>
  <si>
    <t>B10_7_centre1</t>
  </si>
  <si>
    <t>B10_8_core2</t>
  </si>
  <si>
    <t>V-1_mineral 8_core</t>
  </si>
  <si>
    <t>V-1_mineral 9_core</t>
  </si>
  <si>
    <t>10-1B_mineral8_core</t>
  </si>
  <si>
    <t>V01_mineral5_core</t>
  </si>
  <si>
    <t>V01_mineral6_core</t>
  </si>
  <si>
    <t>V-1_mineral 2_core</t>
  </si>
  <si>
    <t>V-1_mineral 5_core</t>
  </si>
  <si>
    <t>V01_mineral10_core</t>
  </si>
  <si>
    <t>V01_mineral7_core</t>
  </si>
  <si>
    <t>B12_min2_core</t>
  </si>
  <si>
    <t>B12_mineral8_core</t>
  </si>
  <si>
    <t>B12_min10_core2</t>
  </si>
  <si>
    <t>B12_min5_core</t>
  </si>
  <si>
    <t>B25_mineral 6_core</t>
  </si>
  <si>
    <t>B25_mineral 7_core</t>
  </si>
  <si>
    <t>V-1_mineral 7_core</t>
  </si>
  <si>
    <t>B22_mineral 2_core</t>
  </si>
  <si>
    <t>B22_mineral 3_core</t>
  </si>
  <si>
    <t>B22_mineral 4_core</t>
  </si>
  <si>
    <t>B22_mineral 5_core</t>
  </si>
  <si>
    <t>B22_mineral 6_core</t>
  </si>
  <si>
    <t>B22_mineral 7_core</t>
  </si>
  <si>
    <t>10-1A_mineral 10_core</t>
  </si>
  <si>
    <t>10-1A_mineral 6_core</t>
  </si>
  <si>
    <t>10-1A_mineral 7_core</t>
  </si>
  <si>
    <t>10-1B_mineral10_core</t>
  </si>
  <si>
    <t>10-1B_mineral4_L1_core</t>
  </si>
  <si>
    <t>10-1B_mineral5_core</t>
  </si>
  <si>
    <t>10-1B_mineral6_core</t>
  </si>
  <si>
    <t>10-1B_mineral7_core</t>
  </si>
  <si>
    <t>V-1_mineral 10_core</t>
  </si>
  <si>
    <t>V-1_mineral 3_core</t>
  </si>
  <si>
    <t>V-1_mineral 4_core</t>
  </si>
  <si>
    <t>V-1_mineral 6_core</t>
  </si>
  <si>
    <t>10-1B_mineral2_core</t>
  </si>
  <si>
    <t>B25_mineral 9_core</t>
  </si>
  <si>
    <t>B25_mineral 10_core</t>
  </si>
  <si>
    <t>V-1_mineral 1_core</t>
  </si>
  <si>
    <t>B22_mineral 8_core</t>
  </si>
  <si>
    <t>10-1A_mineral 3_core</t>
  </si>
  <si>
    <t>10-1A_mineral 4_core</t>
  </si>
  <si>
    <t>10-1A_mineral 5_core</t>
  </si>
  <si>
    <t>10-1A_mineral 8_core</t>
  </si>
  <si>
    <t>10-1A_mineral 9_core</t>
  </si>
  <si>
    <t>B22_mineral 3_rim2</t>
  </si>
  <si>
    <t>B22_mineral 9_rim</t>
  </si>
  <si>
    <t xml:space="preserve">Mineral </t>
  </si>
  <si>
    <t xml:space="preserve">Olivine </t>
  </si>
  <si>
    <t>Cumulate Series</t>
  </si>
  <si>
    <t>10 1B_mineral1_core</t>
  </si>
  <si>
    <t>10 1B_mineral3_core</t>
  </si>
  <si>
    <t>10 1B_mineral9_core</t>
  </si>
  <si>
    <t>B22_mineral 1_core</t>
  </si>
  <si>
    <t>B22_mineral 10_core</t>
  </si>
  <si>
    <t>B25_mineral 4_core</t>
  </si>
  <si>
    <t>II 2_mineral5_core</t>
  </si>
  <si>
    <t>II 2_mineral9_core</t>
  </si>
  <si>
    <t>V01_mineral1_core</t>
  </si>
  <si>
    <t>V01_mineral1_dark intergrowth1</t>
  </si>
  <si>
    <t>V01_mineral2_core</t>
  </si>
  <si>
    <t>V01_mineral3_L1</t>
  </si>
  <si>
    <t>V01_mineral3_L2</t>
  </si>
  <si>
    <t>V01_mineral3_L3</t>
  </si>
  <si>
    <t>V01_mineral3_L4</t>
  </si>
  <si>
    <t>V01_mineral3_L5</t>
  </si>
  <si>
    <t>V01_mineral3_L6</t>
  </si>
  <si>
    <t>V01_mineral3_L7</t>
  </si>
  <si>
    <t>V01_mineral3_L8</t>
  </si>
  <si>
    <t>V01_mineral4_L1</t>
  </si>
  <si>
    <t>V01_mineral4_L2</t>
  </si>
  <si>
    <t>V01_mineral4_L3</t>
  </si>
  <si>
    <t>V01_mineral8_core</t>
  </si>
  <si>
    <t>V01_mineral9_core</t>
  </si>
  <si>
    <t>10 1B_mineral1_rim</t>
  </si>
  <si>
    <t>10 1B_mineral1_rim2</t>
  </si>
  <si>
    <t>10 1B_mineral3_rim</t>
  </si>
  <si>
    <t>10 1B_mineral9_rim</t>
  </si>
  <si>
    <t>B12_min1_rim(OL)</t>
  </si>
  <si>
    <t>B12_min10_rim(ol)</t>
  </si>
  <si>
    <t>B12_min5_rim(ol)</t>
  </si>
  <si>
    <t>B12_min6_rim(ol)</t>
  </si>
  <si>
    <t>B12_min7_rim(ol)</t>
  </si>
  <si>
    <t>B22_mineral 1_rim</t>
  </si>
  <si>
    <t>B22_mineral 3_rim</t>
  </si>
  <si>
    <t>B25_mineral 4_rim</t>
  </si>
  <si>
    <t>B25_mineral 8_rim</t>
  </si>
  <si>
    <t>II 2_mineral4_dark grey</t>
  </si>
  <si>
    <t>II 2_mineral4_light grey</t>
  </si>
  <si>
    <t>II 2_mineral5_rim1</t>
  </si>
  <si>
    <t>II 2_mineral5_rim2</t>
  </si>
  <si>
    <t>II 2_mineral9_rim</t>
  </si>
  <si>
    <t>V 1_mineral 1_rim</t>
  </si>
  <si>
    <t>V01_mineral1_half</t>
  </si>
  <si>
    <t>V01_mineral1_rim</t>
  </si>
  <si>
    <t>V01_mineral2_rim2</t>
  </si>
  <si>
    <t>V01_mineral3_L10</t>
  </si>
  <si>
    <t>V01_mineral3_L11</t>
  </si>
  <si>
    <t>V01_mineral3_L12</t>
  </si>
  <si>
    <t>V01_mineral3_L13</t>
  </si>
  <si>
    <t>V01_mineral3_L14</t>
  </si>
  <si>
    <t>V01_mineral3_L15</t>
  </si>
  <si>
    <t>V01_mineral3_L16</t>
  </si>
  <si>
    <t>V01_mineral3_L9</t>
  </si>
  <si>
    <t>V01_mineral4_L4</t>
  </si>
  <si>
    <t>V01_mineral4_L5</t>
  </si>
  <si>
    <t>V01_mineral4_L6</t>
  </si>
  <si>
    <t>V01_mineral4_L7</t>
  </si>
  <si>
    <t>V01_mineral8_rim</t>
  </si>
  <si>
    <t>V01_mineral9_rim</t>
  </si>
  <si>
    <t>Clinopyroxene</t>
  </si>
  <si>
    <t>NA</t>
  </si>
  <si>
    <t>Fe2O3t</t>
  </si>
  <si>
    <t>FeOt</t>
  </si>
  <si>
    <t>Fo/Mineral Mg#</t>
  </si>
  <si>
    <t>CIA</t>
  </si>
  <si>
    <t>Major Elements</t>
  </si>
  <si>
    <t>LILE</t>
  </si>
  <si>
    <t>HFSE</t>
  </si>
  <si>
    <t>REE</t>
  </si>
  <si>
    <t>Other</t>
  </si>
  <si>
    <t>rim</t>
  </si>
  <si>
    <t xml:space="preserve">core </t>
  </si>
  <si>
    <t>Volcano Nr.</t>
  </si>
  <si>
    <t>Longitude</t>
  </si>
  <si>
    <t>Latitude</t>
  </si>
  <si>
    <t>BHVO2</t>
  </si>
  <si>
    <t>18°16'40.75"N</t>
  </si>
  <si>
    <t>18°25'11.85"N</t>
  </si>
  <si>
    <t>18°25'45.69"N</t>
  </si>
  <si>
    <t>18°24'11.39"N</t>
  </si>
  <si>
    <t>32°34'24.03"E</t>
  </si>
  <si>
    <t>32°31'31.85"E</t>
  </si>
  <si>
    <t>32°28'26.55"E</t>
  </si>
  <si>
    <t>32°31'26.11"E</t>
  </si>
  <si>
    <t>32°29'12.05"E</t>
  </si>
  <si>
    <t>32°30'59.42"E</t>
  </si>
  <si>
    <t>0,703487  (12)</t>
  </si>
  <si>
    <t>0,703184  (7)</t>
  </si>
  <si>
    <t>0,703010  (10)</t>
  </si>
  <si>
    <t>0,703132  (9)</t>
  </si>
  <si>
    <t>0,703347  (9)</t>
  </si>
  <si>
    <t>0,703171  (9)</t>
  </si>
  <si>
    <t>0,703177  (11)</t>
  </si>
  <si>
    <t>0,703168  (6)</t>
  </si>
  <si>
    <t>0,703137  (12)</t>
  </si>
  <si>
    <t>0,703152  (9)</t>
  </si>
  <si>
    <t>0,703250  (9)</t>
  </si>
  <si>
    <t>0,512995  (13)</t>
  </si>
  <si>
    <t>0,512898  (12)</t>
  </si>
  <si>
    <t>0,512922  (10)</t>
  </si>
  <si>
    <t>0,512905  (12)</t>
  </si>
  <si>
    <t>0,512869  (10)</t>
  </si>
  <si>
    <t>0,512889  (16)</t>
  </si>
  <si>
    <t>0,512939  (13)</t>
  </si>
  <si>
    <t>0,512900  (11)</t>
  </si>
  <si>
    <t>0,512919  (13)</t>
  </si>
  <si>
    <t>0,512912  (13)</t>
  </si>
  <si>
    <t>0,512891  (13)</t>
  </si>
  <si>
    <t>0,283099  (11)</t>
  </si>
  <si>
    <t>0,283017  (8)</t>
  </si>
  <si>
    <t>0,283018  (8)</t>
  </si>
  <si>
    <t>0,283025  (8)</t>
  </si>
  <si>
    <t>0,283026  (9)</t>
  </si>
  <si>
    <t>0,283013  (8)</t>
  </si>
  <si>
    <t>0,283024  (8)</t>
  </si>
  <si>
    <t>0,283006  (8)</t>
  </si>
  <si>
    <t>0,283016  (8)</t>
  </si>
  <si>
    <t>-</t>
  </si>
  <si>
    <t>εNd</t>
  </si>
  <si>
    <t>εHf</t>
  </si>
  <si>
    <r>
      <t>87</t>
    </r>
    <r>
      <rPr>
        <b/>
        <sz val="10"/>
        <color theme="1"/>
        <rFont val="Calibri"/>
        <family val="2"/>
        <scheme val="minor"/>
      </rPr>
      <t>Sr/</t>
    </r>
    <r>
      <rPr>
        <b/>
        <vertAlign val="superscript"/>
        <sz val="10"/>
        <color theme="1"/>
        <rFont val="Calibri"/>
        <family val="2"/>
        <scheme val="minor"/>
      </rPr>
      <t>86</t>
    </r>
    <r>
      <rPr>
        <b/>
        <sz val="10"/>
        <color theme="1"/>
        <rFont val="Calibri"/>
        <family val="2"/>
        <scheme val="minor"/>
      </rPr>
      <t>Sr ± 2σ</t>
    </r>
  </si>
  <si>
    <r>
      <t>143</t>
    </r>
    <r>
      <rPr>
        <b/>
        <sz val="10"/>
        <color theme="1"/>
        <rFont val="Calibri"/>
        <family val="2"/>
        <scheme val="minor"/>
      </rPr>
      <t>Nd/</t>
    </r>
    <r>
      <rPr>
        <b/>
        <vertAlign val="superscript"/>
        <sz val="10"/>
        <color theme="1"/>
        <rFont val="Calibri"/>
        <family val="2"/>
        <scheme val="minor"/>
      </rPr>
      <t>144</t>
    </r>
    <r>
      <rPr>
        <b/>
        <sz val="10"/>
        <color theme="1"/>
        <rFont val="Calibri"/>
        <family val="2"/>
        <scheme val="minor"/>
      </rPr>
      <t>Nd ± 2σ</t>
    </r>
  </si>
  <si>
    <r>
      <t>176</t>
    </r>
    <r>
      <rPr>
        <b/>
        <sz val="10"/>
        <color theme="1"/>
        <rFont val="Calibri"/>
        <family val="2"/>
        <scheme val="minor"/>
      </rPr>
      <t>Hf/</t>
    </r>
    <r>
      <rPr>
        <b/>
        <vertAlign val="superscript"/>
        <sz val="10"/>
        <color theme="1"/>
        <rFont val="Calibri"/>
        <family val="2"/>
        <scheme val="minor"/>
      </rPr>
      <t>177</t>
    </r>
    <r>
      <rPr>
        <b/>
        <sz val="10"/>
        <color theme="1"/>
        <rFont val="Calibri"/>
        <family val="2"/>
        <scheme val="minor"/>
      </rPr>
      <t>Hf ± 2σ</t>
    </r>
  </si>
  <si>
    <r>
      <t>206</t>
    </r>
    <r>
      <rPr>
        <b/>
        <sz val="10"/>
        <color theme="1"/>
        <rFont val="Calibri"/>
        <family val="2"/>
        <scheme val="minor"/>
      </rPr>
      <t>Pb/</t>
    </r>
    <r>
      <rPr>
        <b/>
        <vertAlign val="superscript"/>
        <sz val="10"/>
        <color theme="1"/>
        <rFont val="Calibri"/>
        <family val="2"/>
        <scheme val="minor"/>
      </rPr>
      <t>204</t>
    </r>
    <r>
      <rPr>
        <b/>
        <sz val="10"/>
        <color theme="1"/>
        <rFont val="Calibri"/>
        <family val="2"/>
        <scheme val="minor"/>
      </rPr>
      <t>Pb</t>
    </r>
  </si>
  <si>
    <r>
      <t>207</t>
    </r>
    <r>
      <rPr>
        <b/>
        <sz val="10"/>
        <color theme="1"/>
        <rFont val="Calibri"/>
        <family val="2"/>
        <scheme val="minor"/>
      </rPr>
      <t>Pb/</t>
    </r>
    <r>
      <rPr>
        <b/>
        <vertAlign val="superscript"/>
        <sz val="10"/>
        <color theme="1"/>
        <rFont val="Calibri"/>
        <family val="2"/>
        <scheme val="minor"/>
      </rPr>
      <t>204</t>
    </r>
    <r>
      <rPr>
        <b/>
        <sz val="10"/>
        <color theme="1"/>
        <rFont val="Calibri"/>
        <family val="2"/>
        <scheme val="minor"/>
      </rPr>
      <t>Pb</t>
    </r>
  </si>
  <si>
    <r>
      <t>208</t>
    </r>
    <r>
      <rPr>
        <b/>
        <sz val="10"/>
        <color theme="1"/>
        <rFont val="Calibri"/>
        <family val="2"/>
        <scheme val="minor"/>
      </rPr>
      <t>Pb/</t>
    </r>
    <r>
      <rPr>
        <b/>
        <vertAlign val="superscript"/>
        <sz val="10"/>
        <color theme="1"/>
        <rFont val="Calibri"/>
        <family val="2"/>
        <scheme val="minor"/>
      </rPr>
      <t>204</t>
    </r>
    <r>
      <rPr>
        <b/>
        <sz val="10"/>
        <color theme="1"/>
        <rFont val="Calibri"/>
        <family val="2"/>
        <scheme val="minor"/>
      </rPr>
      <t>Pb</t>
    </r>
  </si>
  <si>
    <t>18°22'05.02"N</t>
  </si>
  <si>
    <t>18°24'03.86"N</t>
  </si>
  <si>
    <t>18°29'03.68"N</t>
  </si>
  <si>
    <t>18°24'07.01"N</t>
  </si>
  <si>
    <t>18°16'43.10''N</t>
  </si>
  <si>
    <t>18°18'57.60''N</t>
  </si>
  <si>
    <t>32°35'07.46"E</t>
  </si>
  <si>
    <t>32°32'07.87"E</t>
  </si>
  <si>
    <t>32°49'42.40''E</t>
  </si>
  <si>
    <t>32°47'56.60''E</t>
  </si>
  <si>
    <t xml:space="preserve"> 18°22'05.02"N</t>
  </si>
  <si>
    <t xml:space="preserve"> 18°16'43.10''N</t>
  </si>
  <si>
    <t xml:space="preserve"> 18°18'57.60''N</t>
  </si>
  <si>
    <t xml:space="preserve"> 18°24'07.01"N</t>
  </si>
  <si>
    <t xml:space="preserve"> 18°24'07.10"N</t>
  </si>
  <si>
    <t xml:space="preserve"> 18°24'03.86"N</t>
  </si>
  <si>
    <t xml:space="preserve"> 18°24'04.35"N</t>
  </si>
  <si>
    <t xml:space="preserve"> 18°24'04.02"N</t>
  </si>
  <si>
    <t xml:space="preserve"> 18°24'09.60''N</t>
  </si>
  <si>
    <t xml:space="preserve"> 18°29'03.68"N</t>
  </si>
  <si>
    <t xml:space="preserve"> 32°38'07.31"E</t>
  </si>
  <si>
    <t xml:space="preserve"> 32°38'07.34"E</t>
  </si>
  <si>
    <t xml:space="preserve"> 32°38'07.38"E</t>
  </si>
  <si>
    <t xml:space="preserve"> 32°49'42.40''E</t>
  </si>
  <si>
    <t xml:space="preserve"> 32°27'04.67"E</t>
  </si>
  <si>
    <t xml:space="preserve"> 32°27'04.73"E</t>
  </si>
  <si>
    <t xml:space="preserve"> 32°29'09.07"E</t>
  </si>
  <si>
    <t xml:space="preserve"> 32°35'07.46"E</t>
  </si>
  <si>
    <t xml:space="preserve"> 32°47'56.60''E</t>
  </si>
  <si>
    <t xml:space="preserve"> 32°32'07.87"E</t>
  </si>
  <si>
    <t xml:space="preserve"> 32°32'07.94"E</t>
  </si>
  <si>
    <t xml:space="preserve"> 32°30'59.80''E</t>
  </si>
  <si>
    <r>
      <rPr>
        <b/>
        <sz val="12"/>
        <color theme="1"/>
        <rFont val="Calibri"/>
        <family val="2"/>
        <scheme val="minor"/>
      </rPr>
      <t xml:space="preserve">Table 1. </t>
    </r>
    <r>
      <rPr>
        <sz val="12"/>
        <color theme="1"/>
        <rFont val="Calibri"/>
        <family val="2"/>
        <scheme val="minor"/>
      </rPr>
      <t>Major element oxides (wt%) and trace elements (ppm) of the BMVF.</t>
    </r>
  </si>
  <si>
    <r>
      <t>Table 2</t>
    </r>
    <r>
      <rPr>
        <sz val="12"/>
        <color theme="1"/>
        <rFont val="Calibri"/>
        <family val="2"/>
        <scheme val="minor"/>
      </rPr>
      <t>. Sr, Nd, Hf and Pb isotope compositions of the BMVF.</t>
    </r>
  </si>
  <si>
    <r>
      <rPr>
        <b/>
        <sz val="12"/>
        <rFont val="Calibri"/>
        <family val="2"/>
        <scheme val="minor"/>
      </rPr>
      <t>Table 4.</t>
    </r>
    <r>
      <rPr>
        <sz val="12"/>
        <rFont val="Calibri"/>
        <family val="2"/>
        <scheme val="minor"/>
      </rPr>
      <t xml:space="preserve"> Partition coefficients and selected mantle sources used to model partial melting of the mantle.</t>
    </r>
  </si>
  <si>
    <t>Phase</t>
  </si>
  <si>
    <t>0.000004</t>
  </si>
  <si>
    <t>0.001</t>
  </si>
  <si>
    <t>0.054</t>
  </si>
  <si>
    <t>0.008</t>
  </si>
  <si>
    <t>0.000003</t>
  </si>
  <si>
    <t>0.06</t>
  </si>
  <si>
    <t>0.007</t>
  </si>
  <si>
    <t>0.004000</t>
  </si>
  <si>
    <t>0.020</t>
  </si>
  <si>
    <t>0.830</t>
  </si>
  <si>
    <t>0.014000</t>
  </si>
  <si>
    <t>0.33</t>
  </si>
  <si>
    <t>0.029</t>
  </si>
  <si>
    <t>0.012600</t>
  </si>
  <si>
    <t>0.200</t>
  </si>
  <si>
    <t>0.820</t>
  </si>
  <si>
    <t>0.017000</t>
  </si>
  <si>
    <t>0.35</t>
  </si>
  <si>
    <t>0.03</t>
  </si>
  <si>
    <t>Source</t>
  </si>
  <si>
    <t>Ol</t>
  </si>
  <si>
    <t>0.598</t>
  </si>
  <si>
    <t>0.05</t>
  </si>
  <si>
    <t>0.578</t>
  </si>
  <si>
    <t>0.10</t>
  </si>
  <si>
    <t>0.68</t>
  </si>
  <si>
    <t>0.564</t>
  </si>
  <si>
    <t>0.17</t>
  </si>
  <si>
    <t>0.71</t>
  </si>
  <si>
    <t>0.1</t>
  </si>
  <si>
    <t>Opx</t>
  </si>
  <si>
    <t>0.211</t>
  </si>
  <si>
    <t>0.20</t>
  </si>
  <si>
    <t>0.270</t>
  </si>
  <si>
    <t>0.27</t>
  </si>
  <si>
    <t>0.15</t>
  </si>
  <si>
    <t>0.188</t>
  </si>
  <si>
    <t>0.19</t>
  </si>
  <si>
    <t>0.2</t>
  </si>
  <si>
    <t>Cpx</t>
  </si>
  <si>
    <t>0.076</t>
  </si>
  <si>
    <t>0.30</t>
  </si>
  <si>
    <t>0.119</t>
  </si>
  <si>
    <t>0.5</t>
  </si>
  <si>
    <t>0.40</t>
  </si>
  <si>
    <t>0.141</t>
  </si>
  <si>
    <t>0.4</t>
  </si>
  <si>
    <t>Grt</t>
  </si>
  <si>
    <t>0.115</t>
  </si>
  <si>
    <t>0.45</t>
  </si>
  <si>
    <t>0.02</t>
  </si>
  <si>
    <t>0.047</t>
  </si>
  <si>
    <t>Spl</t>
  </si>
  <si>
    <t>0.033</t>
  </si>
  <si>
    <t>0.13</t>
  </si>
  <si>
    <t>Amp</t>
  </si>
  <si>
    <r>
      <t>Spl lherzolite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</si>
  <si>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Amp-Grt lherzolite</t>
    </r>
    <r>
      <rPr>
        <vertAlign val="superscript"/>
        <sz val="11"/>
        <color theme="1"/>
        <rFont val="Calibri"/>
        <family val="2"/>
        <scheme val="minor"/>
      </rPr>
      <t>f</t>
    </r>
  </si>
  <si>
    <r>
      <t>Amp-Spl lherzolite</t>
    </r>
    <r>
      <rPr>
        <vertAlign val="superscript"/>
        <sz val="11"/>
        <color theme="1"/>
        <rFont val="Calibri"/>
        <family val="2"/>
        <scheme val="minor"/>
      </rPr>
      <t>f</t>
    </r>
  </si>
  <si>
    <r>
      <t>Ol</t>
    </r>
    <r>
      <rPr>
        <vertAlign val="superscript"/>
        <sz val="10"/>
        <color theme="1"/>
        <rFont val="Calibri"/>
        <family val="2"/>
        <scheme val="minor"/>
      </rPr>
      <t>a</t>
    </r>
  </si>
  <si>
    <r>
      <t>Opx</t>
    </r>
    <r>
      <rPr>
        <vertAlign val="superscript"/>
        <sz val="10"/>
        <color theme="1"/>
        <rFont val="Calibri"/>
        <family val="2"/>
        <scheme val="minor"/>
      </rPr>
      <t>a</t>
    </r>
  </si>
  <si>
    <r>
      <t>Cpx</t>
    </r>
    <r>
      <rPr>
        <vertAlign val="superscript"/>
        <sz val="10"/>
        <color theme="1"/>
        <rFont val="Calibri"/>
        <family val="2"/>
        <scheme val="minor"/>
      </rPr>
      <t>a</t>
    </r>
  </si>
  <si>
    <r>
      <t>Grt</t>
    </r>
    <r>
      <rPr>
        <vertAlign val="superscript"/>
        <sz val="10"/>
        <color theme="1"/>
        <rFont val="Calibri"/>
        <family val="2"/>
        <scheme val="minor"/>
      </rPr>
      <t>a</t>
    </r>
  </si>
  <si>
    <r>
      <t>Spl</t>
    </r>
    <r>
      <rPr>
        <vertAlign val="superscript"/>
        <sz val="10"/>
        <color theme="1"/>
        <rFont val="Calibri"/>
        <family val="2"/>
        <scheme val="minor"/>
      </rPr>
      <t>a</t>
    </r>
  </si>
  <si>
    <r>
      <t>Amp</t>
    </r>
    <r>
      <rPr>
        <vertAlign val="superscript"/>
        <sz val="10"/>
        <color theme="1"/>
        <rFont val="Calibri"/>
        <family val="2"/>
        <scheme val="minor"/>
      </rPr>
      <t>a</t>
    </r>
  </si>
  <si>
    <r>
      <t>Phl</t>
    </r>
    <r>
      <rPr>
        <vertAlign val="superscript"/>
        <sz val="10"/>
        <color theme="1"/>
        <rFont val="Calibri"/>
        <family val="2"/>
        <scheme val="minor"/>
      </rPr>
      <t>b, c</t>
    </r>
  </si>
  <si>
    <r>
      <t>Grt lherzolite</t>
    </r>
    <r>
      <rPr>
        <vertAlign val="superscript"/>
        <sz val="10"/>
        <color theme="1"/>
        <rFont val="Calibri"/>
        <family val="2"/>
        <scheme val="minor"/>
      </rPr>
      <t>d</t>
    </r>
  </si>
  <si>
    <r>
      <t>M</t>
    </r>
    <r>
      <rPr>
        <i/>
        <vertAlign val="subscript"/>
        <sz val="10"/>
        <color theme="1"/>
        <rFont val="Calibri"/>
        <family val="2"/>
        <scheme val="minor"/>
      </rPr>
      <t>o</t>
    </r>
  </si>
  <si>
    <r>
      <t>P</t>
    </r>
    <r>
      <rPr>
        <i/>
        <vertAlign val="subscript"/>
        <sz val="10"/>
        <color theme="1"/>
        <rFont val="Calibri"/>
        <family val="2"/>
        <scheme val="minor"/>
      </rPr>
      <t>o</t>
    </r>
  </si>
  <si>
    <r>
      <t>Phl-Grt lherzolite</t>
    </r>
    <r>
      <rPr>
        <vertAlign val="superscript"/>
        <sz val="11"/>
        <color theme="1"/>
        <rFont val="Calibri"/>
        <family val="2"/>
        <scheme val="minor"/>
      </rPr>
      <t>b</t>
    </r>
  </si>
  <si>
    <t xml:space="preserve">The Ol modal abundance in Amp-Grt lherzolite was changed from 0.71 to 0.68 from Schubert et al. (2015) to not exceed the 100% total. </t>
  </si>
  <si>
    <r>
      <t>Ol</t>
    </r>
    <r>
      <rPr>
        <sz val="10"/>
        <color theme="1"/>
        <rFont val="Calibri"/>
        <family val="2"/>
        <scheme val="minor"/>
      </rPr>
      <t xml:space="preserve"> olivine, </t>
    </r>
    <r>
      <rPr>
        <i/>
        <sz val="10"/>
        <color theme="1"/>
        <rFont val="Calibri"/>
        <family val="2"/>
        <scheme val="minor"/>
      </rPr>
      <t>Opx</t>
    </r>
    <r>
      <rPr>
        <sz val="10"/>
        <color theme="1"/>
        <rFont val="Calibri"/>
        <family val="2"/>
        <scheme val="minor"/>
      </rPr>
      <t xml:space="preserve"> orthopyroxene, </t>
    </r>
    <r>
      <rPr>
        <i/>
        <sz val="10"/>
        <color theme="1"/>
        <rFont val="Calibri"/>
        <family val="2"/>
        <scheme val="minor"/>
      </rPr>
      <t>Cpx</t>
    </r>
    <r>
      <rPr>
        <sz val="10"/>
        <color theme="1"/>
        <rFont val="Calibri"/>
        <family val="2"/>
        <scheme val="minor"/>
      </rPr>
      <t xml:space="preserve"> clinopyroxene, </t>
    </r>
    <r>
      <rPr>
        <i/>
        <sz val="10"/>
        <color theme="1"/>
        <rFont val="Calibri"/>
        <family val="2"/>
        <scheme val="minor"/>
      </rPr>
      <t>Spl</t>
    </r>
    <r>
      <rPr>
        <sz val="10"/>
        <color theme="1"/>
        <rFont val="Calibri"/>
        <family val="2"/>
        <scheme val="minor"/>
      </rPr>
      <t xml:space="preserve"> spinel, </t>
    </r>
    <r>
      <rPr>
        <i/>
        <sz val="10"/>
        <color theme="1"/>
        <rFont val="Calibri"/>
        <family val="2"/>
        <scheme val="minor"/>
      </rPr>
      <t>Amp</t>
    </r>
    <r>
      <rPr>
        <sz val="10"/>
        <color theme="1"/>
        <rFont val="Calibri"/>
        <family val="2"/>
        <scheme val="minor"/>
      </rPr>
      <t xml:space="preserve"> amphibole, </t>
    </r>
    <r>
      <rPr>
        <i/>
        <sz val="10"/>
        <color theme="1"/>
        <rFont val="Calibri"/>
        <family val="2"/>
        <scheme val="minor"/>
      </rPr>
      <t>M</t>
    </r>
    <r>
      <rPr>
        <i/>
        <vertAlign val="subscript"/>
        <sz val="10"/>
        <color theme="1"/>
        <rFont val="Calibri"/>
        <family val="2"/>
        <scheme val="minor"/>
      </rPr>
      <t xml:space="preserve">o </t>
    </r>
    <r>
      <rPr>
        <sz val="10"/>
        <color theme="1"/>
        <rFont val="Calibri"/>
        <family val="2"/>
        <scheme val="minor"/>
      </rPr>
      <t xml:space="preserve">mineral mode, </t>
    </r>
    <r>
      <rPr>
        <i/>
        <sz val="10"/>
        <color theme="1"/>
        <rFont val="Calibri"/>
        <family val="2"/>
        <scheme val="minor"/>
      </rPr>
      <t>P</t>
    </r>
    <r>
      <rPr>
        <i/>
        <vertAlign val="subscript"/>
        <sz val="10"/>
        <color theme="1"/>
        <rFont val="Calibri"/>
        <family val="2"/>
        <scheme val="minor"/>
      </rPr>
      <t>o</t>
    </r>
    <r>
      <rPr>
        <sz val="10"/>
        <color theme="1"/>
        <rFont val="Calibri"/>
        <family val="2"/>
        <scheme val="minor"/>
      </rPr>
      <t xml:space="preserve"> melting mode. </t>
    </r>
  </si>
  <si>
    <r>
      <t>a</t>
    </r>
    <r>
      <rPr>
        <sz val="10"/>
        <color theme="1"/>
        <rFont val="Calibri"/>
        <family val="2"/>
        <scheme val="minor"/>
      </rPr>
      <t>Altherr et al. (2019), and references therein</t>
    </r>
  </si>
  <si>
    <r>
      <t>b</t>
    </r>
    <r>
      <rPr>
        <sz val="10"/>
        <color theme="1"/>
        <rFont val="Calibri"/>
        <family val="2"/>
        <scheme val="minor"/>
      </rPr>
      <t>Green et al. (2000), and references therein</t>
    </r>
  </si>
  <si>
    <r>
      <t>c</t>
    </r>
    <r>
      <rPr>
        <sz val="10"/>
        <color theme="1"/>
        <rFont val="Calibri"/>
        <family val="2"/>
        <scheme val="minor"/>
      </rPr>
      <t>Duggen et al. (2005)</t>
    </r>
  </si>
  <si>
    <r>
      <t>d</t>
    </r>
    <r>
      <rPr>
        <sz val="10"/>
        <color theme="1"/>
        <rFont val="Calibri"/>
        <family val="2"/>
        <scheme val="minor"/>
      </rPr>
      <t>Adam and Green (2006)</t>
    </r>
  </si>
  <si>
    <r>
      <t>e</t>
    </r>
    <r>
      <rPr>
        <sz val="10"/>
        <color theme="1"/>
        <rFont val="Calibri"/>
        <family val="2"/>
        <scheme val="minor"/>
      </rPr>
      <t>Baker et al. (1997)</t>
    </r>
  </si>
  <si>
    <r>
      <t>f</t>
    </r>
    <r>
      <rPr>
        <sz val="10"/>
        <color theme="1"/>
        <rFont val="Calibri"/>
        <family val="2"/>
        <scheme val="minor"/>
      </rPr>
      <t>Schubert et al. (2015)</t>
    </r>
  </si>
  <si>
    <t>Schubert, S., Jung, S., Pfänder, J.A., Hauff, F., Garbe-Schönberg, D., 2015. Petrogenesis of Tertiary continental intra-plate lavas between Siebengebirge and Westerwald, Germany: constraints from trace element systematics and Nd, Sr and Pb isotopes. Journal of Volcanology and Geothermal Research 305, 84-99.</t>
  </si>
  <si>
    <t>References:</t>
  </si>
  <si>
    <t>...</t>
  </si>
  <si>
    <t>B11</t>
  </si>
  <si>
    <t xml:space="preserve"> 18°20'28.95"N</t>
  </si>
  <si>
    <t xml:space="preserve"> 32°31'58.57"E</t>
  </si>
  <si>
    <t>DX3</t>
  </si>
  <si>
    <t>V-1_mineral 11</t>
  </si>
  <si>
    <t>V-1_mineral 12</t>
  </si>
  <si>
    <t>V-1_mineral 13</t>
  </si>
  <si>
    <t>V-1_mineral 14</t>
  </si>
  <si>
    <t>B22_mineral 10_rim</t>
  </si>
  <si>
    <t>B22_mineral 11</t>
  </si>
  <si>
    <t>B22_mineral 12</t>
  </si>
  <si>
    <t>B22_mineral 13</t>
  </si>
  <si>
    <t>Plagioclase</t>
  </si>
  <si>
    <t>B, cumulate series</t>
  </si>
  <si>
    <t>A ,cumulate series</t>
  </si>
  <si>
    <r>
      <rPr>
        <b/>
        <sz val="12"/>
        <rFont val="Calibri"/>
        <family val="2"/>
        <scheme val="minor"/>
      </rPr>
      <t>Table 3.</t>
    </r>
    <r>
      <rPr>
        <sz val="12"/>
        <rFont val="Calibri"/>
        <family val="2"/>
        <scheme val="minor"/>
      </rPr>
      <t xml:space="preserve"> Olivine, clinopyroxene and plagioclase major element oxides (wt%).</t>
    </r>
  </si>
  <si>
    <t>Electronic Supplementary Material A.</t>
  </si>
  <si>
    <t xml:space="preserve">Latitude </t>
  </si>
  <si>
    <t xml:space="preserve">Longitude </t>
  </si>
  <si>
    <t>BHVO1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</si>
</sst>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vertAlign val="subscript"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indexed="64"/>
      </right>
      <top/>
      <bottom style="thick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0" fontId="4" fillId="0" borderId="0" xfId="0" applyFont="1" applyFill="1" applyBorder="1" applyAlignment="1">
      <alignment horizontal="left"/>
    </xf>
    <xf numFmtId="2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2" fontId="5" fillId="0" borderId="0" xfId="0" applyNumberFormat="1" applyFont="1" applyFill="1" applyBorder="1" applyAlignment="1">
      <alignment horizontal="right"/>
    </xf>
    <xf numFmtId="49" fontId="4" fillId="0" borderId="0" xfId="0" applyNumberFormat="1" applyFont="1" applyFill="1" applyBorder="1"/>
    <xf numFmtId="49" fontId="5" fillId="0" borderId="0" xfId="0" applyNumberFormat="1" applyFont="1" applyFill="1" applyBorder="1"/>
    <xf numFmtId="0" fontId="5" fillId="0" borderId="0" xfId="0" applyFont="1" applyFill="1" applyBorder="1"/>
    <xf numFmtId="0" fontId="5" fillId="0" borderId="0" xfId="0" applyFont="1" applyBorder="1"/>
    <xf numFmtId="0" fontId="3" fillId="0" borderId="0" xfId="0" applyFont="1"/>
    <xf numFmtId="0" fontId="0" fillId="0" borderId="0" xfId="0" applyBorder="1"/>
    <xf numFmtId="164" fontId="4" fillId="0" borderId="0" xfId="0" applyNumberFormat="1" applyFont="1" applyFill="1" applyBorder="1" applyAlignment="1">
      <alignment vertical="top"/>
    </xf>
    <xf numFmtId="0" fontId="4" fillId="0" borderId="0" xfId="0" applyFont="1"/>
    <xf numFmtId="0" fontId="7" fillId="0" borderId="0" xfId="0" applyFont="1" applyBorder="1"/>
    <xf numFmtId="0" fontId="6" fillId="0" borderId="0" xfId="0" applyFont="1" applyBorder="1" applyAlignment="1">
      <alignment vertical="top"/>
    </xf>
    <xf numFmtId="164" fontId="6" fillId="0" borderId="0" xfId="0" applyNumberFormat="1" applyFont="1" applyBorder="1" applyAlignment="1">
      <alignment vertical="top"/>
    </xf>
    <xf numFmtId="165" fontId="6" fillId="0" borderId="0" xfId="0" applyNumberFormat="1" applyFont="1" applyBorder="1" applyAlignment="1">
      <alignment horizontal="center" vertical="top"/>
    </xf>
    <xf numFmtId="0" fontId="6" fillId="0" borderId="0" xfId="0" applyFont="1" applyBorder="1"/>
    <xf numFmtId="165" fontId="6" fillId="0" borderId="0" xfId="0" applyNumberFormat="1" applyFont="1" applyBorder="1" applyAlignment="1">
      <alignment vertical="top"/>
    </xf>
    <xf numFmtId="0" fontId="6" fillId="0" borderId="0" xfId="0" applyFont="1"/>
    <xf numFmtId="0" fontId="6" fillId="0" borderId="0" xfId="0" applyFont="1" applyFill="1" applyBorder="1"/>
    <xf numFmtId="0" fontId="9" fillId="0" borderId="0" xfId="0" applyFont="1" applyFill="1" applyBorder="1"/>
    <xf numFmtId="0" fontId="10" fillId="0" borderId="1" xfId="0" applyFont="1" applyFill="1" applyBorder="1" applyAlignment="1" applyProtection="1">
      <alignment horizontal="center"/>
      <protection hidden="1"/>
    </xf>
    <xf numFmtId="0" fontId="11" fillId="0" borderId="1" xfId="0" applyFont="1" applyFill="1" applyBorder="1" applyAlignment="1" applyProtection="1">
      <alignment horizontal="center"/>
      <protection hidden="1"/>
    </xf>
    <xf numFmtId="0" fontId="7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13" fillId="0" borderId="0" xfId="0" applyFont="1" applyFill="1" applyBorder="1" applyAlignment="1" applyProtection="1">
      <alignment horizontal="left" vertical="center"/>
      <protection locked="0"/>
    </xf>
    <xf numFmtId="2" fontId="6" fillId="0" borderId="0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164" fontId="12" fillId="0" borderId="0" xfId="0" applyNumberFormat="1" applyFont="1" applyFill="1" applyBorder="1" applyAlignment="1">
      <alignment horizontal="right" vertical="center"/>
    </xf>
    <xf numFmtId="1" fontId="12" fillId="0" borderId="0" xfId="0" applyNumberFormat="1" applyFont="1" applyFill="1" applyBorder="1" applyAlignment="1">
      <alignment horizontal="right" vertical="center"/>
    </xf>
    <xf numFmtId="2" fontId="6" fillId="0" borderId="0" xfId="0" applyNumberFormat="1" applyFont="1" applyFill="1" applyBorder="1" applyAlignment="1" applyProtection="1">
      <alignment horizontal="right"/>
      <protection locked="0"/>
    </xf>
    <xf numFmtId="2" fontId="12" fillId="0" borderId="0" xfId="0" applyNumberFormat="1" applyFont="1" applyFill="1" applyBorder="1" applyAlignment="1">
      <alignment horizontal="right" vertical="center"/>
    </xf>
    <xf numFmtId="164" fontId="6" fillId="0" borderId="0" xfId="0" applyNumberFormat="1" applyFont="1" applyFill="1" applyBorder="1" applyAlignment="1">
      <alignment horizontal="right"/>
    </xf>
    <xf numFmtId="49" fontId="6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2" xfId="0" applyFont="1" applyFill="1" applyBorder="1" applyAlignment="1" applyProtection="1">
      <alignment horizontal="left" vertical="center"/>
      <protection locked="0"/>
    </xf>
    <xf numFmtId="2" fontId="6" fillId="0" borderId="2" xfId="0" applyNumberFormat="1" applyFont="1" applyFill="1" applyBorder="1" applyAlignment="1">
      <alignment horizontal="right"/>
    </xf>
    <xf numFmtId="1" fontId="6" fillId="0" borderId="2" xfId="0" applyNumberFormat="1" applyFont="1" applyFill="1" applyBorder="1" applyAlignment="1">
      <alignment horizontal="right"/>
    </xf>
    <xf numFmtId="164" fontId="6" fillId="0" borderId="2" xfId="0" applyNumberFormat="1" applyFont="1" applyFill="1" applyBorder="1" applyAlignment="1">
      <alignment horizontal="right"/>
    </xf>
    <xf numFmtId="2" fontId="6" fillId="0" borderId="2" xfId="0" applyNumberFormat="1" applyFont="1" applyFill="1" applyBorder="1" applyAlignment="1" applyProtection="1">
      <alignment horizontal="right"/>
      <protection locked="0"/>
    </xf>
    <xf numFmtId="49" fontId="6" fillId="2" borderId="5" xfId="0" applyNumberFormat="1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13" fillId="2" borderId="5" xfId="0" applyFont="1" applyFill="1" applyBorder="1" applyAlignment="1" applyProtection="1">
      <alignment horizontal="left" vertical="center"/>
      <protection locked="0"/>
    </xf>
    <xf numFmtId="2" fontId="6" fillId="2" borderId="5" xfId="0" applyNumberFormat="1" applyFont="1" applyFill="1" applyBorder="1" applyAlignment="1">
      <alignment horizontal="right"/>
    </xf>
    <xf numFmtId="1" fontId="6" fillId="2" borderId="5" xfId="0" applyNumberFormat="1" applyFont="1" applyFill="1" applyBorder="1" applyAlignment="1">
      <alignment horizontal="right"/>
    </xf>
    <xf numFmtId="164" fontId="12" fillId="2" borderId="5" xfId="0" applyNumberFormat="1" applyFont="1" applyFill="1" applyBorder="1" applyAlignment="1">
      <alignment horizontal="right" vertical="center"/>
    </xf>
    <xf numFmtId="1" fontId="12" fillId="2" borderId="5" xfId="0" applyNumberFormat="1" applyFont="1" applyFill="1" applyBorder="1" applyAlignment="1">
      <alignment horizontal="right" vertical="center"/>
    </xf>
    <xf numFmtId="2" fontId="14" fillId="2" borderId="5" xfId="0" applyNumberFormat="1" applyFont="1" applyFill="1" applyBorder="1" applyAlignment="1" applyProtection="1">
      <alignment horizontal="right"/>
      <protection locked="0" hidden="1"/>
    </xf>
    <xf numFmtId="2" fontId="12" fillId="2" borderId="5" xfId="0" applyNumberFormat="1" applyFont="1" applyFill="1" applyBorder="1" applyAlignment="1">
      <alignment horizontal="right" vertical="center"/>
    </xf>
    <xf numFmtId="49" fontId="6" fillId="2" borderId="0" xfId="0" applyNumberFormat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2" fontId="6" fillId="2" borderId="0" xfId="0" applyNumberFormat="1" applyFont="1" applyFill="1" applyBorder="1" applyAlignment="1">
      <alignment horizontal="right"/>
    </xf>
    <xf numFmtId="1" fontId="6" fillId="2" borderId="0" xfId="0" applyNumberFormat="1" applyFont="1" applyFill="1" applyBorder="1" applyAlignment="1">
      <alignment horizontal="right"/>
    </xf>
    <xf numFmtId="164" fontId="6" fillId="2" borderId="0" xfId="0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/>
    </xf>
    <xf numFmtId="2" fontId="6" fillId="2" borderId="2" xfId="0" applyNumberFormat="1" applyFont="1" applyFill="1" applyBorder="1" applyAlignment="1">
      <alignment horizontal="right"/>
    </xf>
    <xf numFmtId="1" fontId="6" fillId="2" borderId="2" xfId="0" applyNumberFormat="1" applyFont="1" applyFill="1" applyBorder="1" applyAlignment="1">
      <alignment horizontal="right"/>
    </xf>
    <xf numFmtId="164" fontId="6" fillId="2" borderId="2" xfId="0" applyNumberFormat="1" applyFont="1" applyFill="1" applyBorder="1" applyAlignment="1">
      <alignment horizontal="right"/>
    </xf>
    <xf numFmtId="49" fontId="6" fillId="0" borderId="5" xfId="0" applyNumberFormat="1" applyFon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center"/>
    </xf>
    <xf numFmtId="0" fontId="13" fillId="0" borderId="5" xfId="0" applyFont="1" applyFill="1" applyBorder="1" applyAlignment="1" applyProtection="1">
      <alignment horizontal="left" vertical="center"/>
      <protection locked="0"/>
    </xf>
    <xf numFmtId="2" fontId="6" fillId="0" borderId="5" xfId="0" applyNumberFormat="1" applyFont="1" applyFill="1" applyBorder="1" applyAlignment="1">
      <alignment horizontal="right"/>
    </xf>
    <xf numFmtId="1" fontId="6" fillId="0" borderId="5" xfId="0" applyNumberFormat="1" applyFont="1" applyFill="1" applyBorder="1" applyAlignment="1">
      <alignment horizontal="right"/>
    </xf>
    <xf numFmtId="164" fontId="12" fillId="0" borderId="5" xfId="0" applyNumberFormat="1" applyFont="1" applyFill="1" applyBorder="1" applyAlignment="1">
      <alignment horizontal="right" vertical="center"/>
    </xf>
    <xf numFmtId="1" fontId="12" fillId="0" borderId="5" xfId="0" applyNumberFormat="1" applyFont="1" applyFill="1" applyBorder="1" applyAlignment="1">
      <alignment horizontal="right" vertical="center"/>
    </xf>
    <xf numFmtId="2" fontId="14" fillId="0" borderId="5" xfId="0" applyNumberFormat="1" applyFont="1" applyFill="1" applyBorder="1" applyAlignment="1" applyProtection="1">
      <alignment horizontal="right"/>
      <protection locked="0" hidden="1"/>
    </xf>
    <xf numFmtId="2" fontId="12" fillId="0" borderId="5" xfId="0" applyNumberFormat="1" applyFont="1" applyFill="1" applyBorder="1" applyAlignment="1">
      <alignment horizontal="right" vertical="center"/>
    </xf>
    <xf numFmtId="2" fontId="14" fillId="0" borderId="0" xfId="0" applyNumberFormat="1" applyFont="1" applyFill="1" applyBorder="1" applyAlignment="1" applyProtection="1">
      <alignment horizontal="right"/>
      <protection locked="0" hidden="1"/>
    </xf>
    <xf numFmtId="0" fontId="13" fillId="2" borderId="2" xfId="0" applyFont="1" applyFill="1" applyBorder="1" applyAlignment="1" applyProtection="1">
      <alignment horizontal="left" vertical="center"/>
      <protection locked="0"/>
    </xf>
    <xf numFmtId="2" fontId="14" fillId="2" borderId="2" xfId="0" applyNumberFormat="1" applyFont="1" applyFill="1" applyBorder="1" applyAlignment="1" applyProtection="1">
      <alignment horizontal="right"/>
      <protection locked="0" hidden="1"/>
    </xf>
    <xf numFmtId="2" fontId="14" fillId="0" borderId="2" xfId="0" applyNumberFormat="1" applyFont="1" applyFill="1" applyBorder="1" applyAlignment="1" applyProtection="1">
      <alignment horizontal="right"/>
      <protection locked="0" hidden="1"/>
    </xf>
    <xf numFmtId="49" fontId="6" fillId="2" borderId="4" xfId="0" applyNumberFormat="1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13" fillId="2" borderId="4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>
      <alignment horizontal="right"/>
    </xf>
    <xf numFmtId="2" fontId="6" fillId="2" borderId="4" xfId="0" applyNumberFormat="1" applyFont="1" applyFill="1" applyBorder="1" applyAlignment="1">
      <alignment horizontal="right"/>
    </xf>
    <xf numFmtId="1" fontId="6" fillId="2" borderId="4" xfId="0" applyNumberFormat="1" applyFont="1" applyFill="1" applyBorder="1" applyAlignment="1">
      <alignment horizontal="right"/>
    </xf>
    <xf numFmtId="164" fontId="12" fillId="2" borderId="4" xfId="0" applyNumberFormat="1" applyFont="1" applyFill="1" applyBorder="1" applyAlignment="1">
      <alignment horizontal="right" vertical="center"/>
    </xf>
    <xf numFmtId="1" fontId="12" fillId="2" borderId="4" xfId="0" applyNumberFormat="1" applyFont="1" applyFill="1" applyBorder="1" applyAlignment="1">
      <alignment horizontal="right" vertical="center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12" fillId="2" borderId="4" xfId="0" applyNumberFormat="1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right"/>
    </xf>
    <xf numFmtId="2" fontId="6" fillId="0" borderId="5" xfId="0" applyNumberFormat="1" applyFont="1" applyFill="1" applyBorder="1" applyAlignment="1" applyProtection="1">
      <alignment horizontal="right"/>
      <protection locked="0"/>
    </xf>
    <xf numFmtId="0" fontId="6" fillId="0" borderId="2" xfId="0" applyFont="1" applyFill="1" applyBorder="1" applyAlignment="1">
      <alignment horizontal="right"/>
    </xf>
    <xf numFmtId="164" fontId="12" fillId="0" borderId="2" xfId="0" applyNumberFormat="1" applyFont="1" applyFill="1" applyBorder="1" applyAlignment="1">
      <alignment horizontal="right" vertical="center"/>
    </xf>
    <xf numFmtId="1" fontId="12" fillId="0" borderId="2" xfId="0" applyNumberFormat="1" applyFont="1" applyFill="1" applyBorder="1" applyAlignment="1">
      <alignment horizontal="right" vertical="center"/>
    </xf>
    <xf numFmtId="2" fontId="12" fillId="0" borderId="2" xfId="0" applyNumberFormat="1" applyFont="1" applyFill="1" applyBorder="1" applyAlignment="1">
      <alignment horizontal="right" vertical="center"/>
    </xf>
    <xf numFmtId="2" fontId="14" fillId="2" borderId="4" xfId="0" applyNumberFormat="1" applyFont="1" applyFill="1" applyBorder="1" applyAlignment="1" applyProtection="1">
      <alignment horizontal="right"/>
      <protection locked="0" hidden="1"/>
    </xf>
    <xf numFmtId="164" fontId="12" fillId="2" borderId="2" xfId="0" applyNumberFormat="1" applyFont="1" applyFill="1" applyBorder="1" applyAlignment="1">
      <alignment horizontal="right" vertical="center"/>
    </xf>
    <xf numFmtId="1" fontId="12" fillId="2" borderId="2" xfId="0" applyNumberFormat="1" applyFont="1" applyFill="1" applyBorder="1" applyAlignment="1">
      <alignment horizontal="right" vertical="center"/>
    </xf>
    <xf numFmtId="2" fontId="12" fillId="2" borderId="2" xfId="0" applyNumberFormat="1" applyFont="1" applyFill="1" applyBorder="1" applyAlignment="1">
      <alignment horizontal="right" vertical="center"/>
    </xf>
    <xf numFmtId="0" fontId="13" fillId="2" borderId="5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0" xfId="0" applyFont="1" applyFill="1" applyBorder="1" applyAlignment="1" applyProtection="1">
      <alignment horizontal="left" vertical="center"/>
      <protection locked="0"/>
    </xf>
    <xf numFmtId="2" fontId="14" fillId="2" borderId="0" xfId="0" applyNumberFormat="1" applyFont="1" applyFill="1" applyBorder="1" applyAlignment="1" applyProtection="1">
      <alignment horizontal="right"/>
      <protection locked="0" hidden="1"/>
    </xf>
    <xf numFmtId="0" fontId="13" fillId="0" borderId="5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2" fontId="13" fillId="0" borderId="0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3" fillId="0" borderId="3" xfId="0" applyFont="1" applyBorder="1" applyAlignment="1">
      <alignment horizontal="left"/>
    </xf>
    <xf numFmtId="0" fontId="13" fillId="0" borderId="3" xfId="0" applyFont="1" applyBorder="1" applyAlignment="1">
      <alignment horizontal="center"/>
    </xf>
    <xf numFmtId="0" fontId="13" fillId="0" borderId="3" xfId="0" applyFont="1" applyBorder="1" applyAlignment="1">
      <alignment horizontal="right"/>
    </xf>
    <xf numFmtId="1" fontId="13" fillId="0" borderId="3" xfId="0" applyNumberFormat="1" applyFont="1" applyBorder="1" applyAlignment="1">
      <alignment horizontal="right"/>
    </xf>
    <xf numFmtId="2" fontId="13" fillId="0" borderId="3" xfId="0" applyNumberFormat="1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2" fontId="13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" fontId="13" fillId="0" borderId="0" xfId="0" applyNumberFormat="1" applyFont="1" applyBorder="1" applyAlignment="1">
      <alignment horizontal="right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2" fontId="13" fillId="0" borderId="0" xfId="0" applyNumberFormat="1" applyFont="1" applyBorder="1" applyAlignment="1">
      <alignment horizontal="right" vertical="center"/>
    </xf>
    <xf numFmtId="1" fontId="13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2" fontId="13" fillId="0" borderId="0" xfId="1" applyNumberFormat="1" applyFont="1" applyBorder="1" applyAlignment="1">
      <alignment horizontal="right"/>
    </xf>
    <xf numFmtId="0" fontId="13" fillId="0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1" fontId="13" fillId="0" borderId="2" xfId="1" applyNumberFormat="1" applyFont="1" applyBorder="1" applyAlignment="1">
      <alignment horizontal="right"/>
    </xf>
    <xf numFmtId="1" fontId="13" fillId="0" borderId="2" xfId="0" applyNumberFormat="1" applyFont="1" applyBorder="1" applyAlignment="1">
      <alignment horizontal="right"/>
    </xf>
    <xf numFmtId="2" fontId="13" fillId="0" borderId="2" xfId="1" applyNumberFormat="1" applyFont="1" applyBorder="1" applyAlignment="1">
      <alignment horizontal="right"/>
    </xf>
    <xf numFmtId="0" fontId="13" fillId="0" borderId="2" xfId="1" applyFont="1" applyBorder="1" applyAlignment="1">
      <alignment horizontal="right"/>
    </xf>
    <xf numFmtId="0" fontId="13" fillId="0" borderId="2" xfId="0" applyFont="1" applyBorder="1" applyAlignment="1">
      <alignment horizontal="right"/>
    </xf>
    <xf numFmtId="0" fontId="13" fillId="2" borderId="5" xfId="1" applyFont="1" applyFill="1" applyBorder="1" applyAlignment="1">
      <alignment horizontal="left"/>
    </xf>
    <xf numFmtId="0" fontId="13" fillId="2" borderId="5" xfId="1" applyFont="1" applyFill="1" applyBorder="1" applyAlignment="1">
      <alignment horizontal="center"/>
    </xf>
    <xf numFmtId="0" fontId="13" fillId="2" borderId="5" xfId="0" applyFont="1" applyFill="1" applyBorder="1" applyAlignment="1">
      <alignment horizontal="right"/>
    </xf>
    <xf numFmtId="1" fontId="13" fillId="2" borderId="5" xfId="0" applyNumberFormat="1" applyFont="1" applyFill="1" applyBorder="1" applyAlignment="1">
      <alignment horizontal="right"/>
    </xf>
    <xf numFmtId="2" fontId="13" fillId="2" borderId="5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right"/>
    </xf>
    <xf numFmtId="2" fontId="13" fillId="2" borderId="0" xfId="0" applyNumberFormat="1" applyFont="1" applyFill="1" applyBorder="1" applyAlignment="1">
      <alignment horizontal="right"/>
    </xf>
    <xf numFmtId="0" fontId="13" fillId="2" borderId="0" xfId="1" applyFont="1" applyFill="1" applyBorder="1" applyAlignment="1">
      <alignment horizontal="left"/>
    </xf>
    <xf numFmtId="0" fontId="13" fillId="2" borderId="0" xfId="1" applyFont="1" applyFill="1" applyBorder="1" applyAlignment="1">
      <alignment horizontal="center"/>
    </xf>
    <xf numFmtId="1" fontId="13" fillId="2" borderId="0" xfId="0" applyNumberFormat="1" applyFont="1" applyFill="1" applyBorder="1" applyAlignment="1">
      <alignment horizontal="right"/>
    </xf>
    <xf numFmtId="0" fontId="13" fillId="2" borderId="0" xfId="1" applyFont="1" applyFill="1" applyBorder="1" applyAlignment="1">
      <alignment horizontal="right"/>
    </xf>
    <xf numFmtId="2" fontId="13" fillId="2" borderId="0" xfId="1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center" vertical="center"/>
    </xf>
    <xf numFmtId="2" fontId="1" fillId="2" borderId="0" xfId="1" applyNumberFormat="1" applyFont="1" applyFill="1" applyBorder="1" applyAlignment="1">
      <alignment horizontal="right" vertical="center"/>
    </xf>
    <xf numFmtId="0" fontId="1" fillId="2" borderId="0" xfId="1" applyFont="1" applyFill="1" applyBorder="1" applyAlignment="1">
      <alignment horizontal="right" vertical="center"/>
    </xf>
    <xf numFmtId="0" fontId="13" fillId="2" borderId="0" xfId="1" applyFont="1" applyFill="1" applyBorder="1" applyAlignment="1">
      <alignment horizontal="left" vertical="center"/>
    </xf>
    <xf numFmtId="0" fontId="13" fillId="2" borderId="2" xfId="1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vertical="center"/>
    </xf>
    <xf numFmtId="1" fontId="13" fillId="2" borderId="2" xfId="0" applyNumberFormat="1" applyFont="1" applyFill="1" applyBorder="1" applyAlignment="1">
      <alignment horizontal="right"/>
    </xf>
    <xf numFmtId="2" fontId="13" fillId="2" borderId="2" xfId="0" applyNumberFormat="1" applyFont="1" applyFill="1" applyBorder="1" applyAlignment="1">
      <alignment horizontal="right"/>
    </xf>
    <xf numFmtId="0" fontId="13" fillId="2" borderId="2" xfId="0" applyFont="1" applyFill="1" applyBorder="1" applyAlignment="1">
      <alignment horizontal="right"/>
    </xf>
    <xf numFmtId="0" fontId="13" fillId="0" borderId="5" xfId="0" applyFont="1" applyBorder="1" applyAlignment="1">
      <alignment horizontal="left"/>
    </xf>
    <xf numFmtId="0" fontId="13" fillId="0" borderId="5" xfId="0" applyFont="1" applyBorder="1" applyAlignment="1">
      <alignment horizontal="center"/>
    </xf>
    <xf numFmtId="0" fontId="13" fillId="0" borderId="5" xfId="0" applyFont="1" applyBorder="1" applyAlignment="1">
      <alignment horizontal="right"/>
    </xf>
    <xf numFmtId="1" fontId="13" fillId="0" borderId="5" xfId="0" applyNumberFormat="1" applyFont="1" applyBorder="1" applyAlignment="1">
      <alignment horizontal="right"/>
    </xf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2" borderId="5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/>
    </xf>
    <xf numFmtId="0" fontId="13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right" vertical="center"/>
    </xf>
    <xf numFmtId="2" fontId="13" fillId="0" borderId="5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left"/>
    </xf>
    <xf numFmtId="0" fontId="13" fillId="0" borderId="0" xfId="1" applyFont="1" applyFill="1" applyBorder="1" applyAlignment="1">
      <alignment horizontal="left"/>
    </xf>
    <xf numFmtId="0" fontId="13" fillId="0" borderId="0" xfId="1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2" fontId="1" fillId="2" borderId="2" xfId="1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horizontal="left" vertical="top"/>
    </xf>
    <xf numFmtId="0" fontId="0" fillId="0" borderId="0" xfId="0" applyFont="1"/>
    <xf numFmtId="0" fontId="0" fillId="0" borderId="9" xfId="0" applyFont="1" applyBorder="1"/>
    <xf numFmtId="0" fontId="6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3" fontId="6" fillId="0" borderId="0" xfId="0" applyNumberFormat="1" applyFont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3" fontId="6" fillId="0" borderId="7" xfId="0" applyNumberFormat="1" applyFont="1" applyBorder="1" applyAlignment="1">
      <alignment horizontal="center" vertical="top" wrapText="1"/>
    </xf>
    <xf numFmtId="0" fontId="6" fillId="0" borderId="12" xfId="0" applyFont="1" applyBorder="1"/>
    <xf numFmtId="0" fontId="17" fillId="0" borderId="13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3" fontId="6" fillId="0" borderId="2" xfId="0" applyNumberFormat="1" applyFont="1" applyBorder="1" applyAlignment="1">
      <alignment horizontal="center" vertical="top" wrapText="1"/>
    </xf>
    <xf numFmtId="0" fontId="0" fillId="0" borderId="2" xfId="0" applyFont="1" applyBorder="1"/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9" xfId="0" applyFont="1" applyBorder="1"/>
    <xf numFmtId="0" fontId="6" fillId="0" borderId="20" xfId="0" applyFont="1" applyBorder="1" applyAlignment="1">
      <alignment horizontal="justify" vertical="top" wrapText="1"/>
    </xf>
    <xf numFmtId="0" fontId="6" fillId="0" borderId="21" xfId="0" applyFont="1" applyBorder="1" applyAlignment="1">
      <alignment horizontal="justify" vertical="top" wrapText="1"/>
    </xf>
    <xf numFmtId="0" fontId="6" fillId="0" borderId="11" xfId="0" applyFont="1" applyBorder="1" applyAlignment="1">
      <alignment horizontal="justify" vertical="top" wrapText="1"/>
    </xf>
    <xf numFmtId="0" fontId="7" fillId="0" borderId="0" xfId="0" applyFont="1" applyAlignment="1">
      <alignment horizontal="left"/>
    </xf>
    <xf numFmtId="0" fontId="19" fillId="0" borderId="0" xfId="0" applyFont="1" applyFill="1" applyBorder="1"/>
    <xf numFmtId="49" fontId="19" fillId="0" borderId="4" xfId="0" applyNumberFormat="1" applyFont="1" applyBorder="1"/>
    <xf numFmtId="0" fontId="19" fillId="0" borderId="4" xfId="0" applyFont="1" applyFill="1" applyBorder="1"/>
    <xf numFmtId="49" fontId="19" fillId="0" borderId="4" xfId="0" applyNumberFormat="1" applyFont="1" applyBorder="1" applyAlignment="1">
      <alignment horizontal="center" vertical="center"/>
    </xf>
    <xf numFmtId="0" fontId="19" fillId="0" borderId="4" xfId="0" applyFont="1" applyBorder="1"/>
    <xf numFmtId="2" fontId="19" fillId="0" borderId="4" xfId="0" applyNumberFormat="1" applyFont="1" applyBorder="1" applyAlignment="1">
      <alignment horizontal="right"/>
    </xf>
    <xf numFmtId="2" fontId="1" fillId="0" borderId="4" xfId="0" applyNumberFormat="1" applyFont="1" applyBorder="1"/>
    <xf numFmtId="0" fontId="5" fillId="0" borderId="4" xfId="0" applyFont="1" applyFill="1" applyBorder="1"/>
    <xf numFmtId="2" fontId="1" fillId="0" borderId="4" xfId="0" applyNumberFormat="1" applyFont="1" applyFill="1" applyBorder="1"/>
    <xf numFmtId="0" fontId="19" fillId="0" borderId="4" xfId="0" applyFont="1" applyBorder="1" applyAlignment="1">
      <alignment horizontal="right" vertical="center"/>
    </xf>
    <xf numFmtId="49" fontId="13" fillId="2" borderId="5" xfId="0" applyNumberFormat="1" applyFont="1" applyFill="1" applyBorder="1" applyAlignment="1">
      <alignment horizontal="left"/>
    </xf>
    <xf numFmtId="164" fontId="13" fillId="2" borderId="5" xfId="0" applyNumberFormat="1" applyFont="1" applyFill="1" applyBorder="1" applyAlignment="1">
      <alignment horizontal="right"/>
    </xf>
    <xf numFmtId="49" fontId="13" fillId="2" borderId="0" xfId="0" applyNumberFormat="1" applyFont="1" applyFill="1" applyBorder="1" applyAlignment="1">
      <alignment horizontal="left"/>
    </xf>
    <xf numFmtId="164" fontId="13" fillId="2" borderId="0" xfId="0" applyNumberFormat="1" applyFont="1" applyFill="1" applyBorder="1" applyAlignment="1">
      <alignment horizontal="right" vertical="center"/>
    </xf>
    <xf numFmtId="1" fontId="13" fillId="2" borderId="0" xfId="0" applyNumberFormat="1" applyFont="1" applyFill="1" applyBorder="1" applyAlignment="1">
      <alignment horizontal="right" vertical="center"/>
    </xf>
    <xf numFmtId="2" fontId="13" fillId="2" borderId="0" xfId="0" applyNumberFormat="1" applyFont="1" applyFill="1" applyBorder="1" applyAlignment="1">
      <alignment horizontal="right" vertical="center"/>
    </xf>
    <xf numFmtId="49" fontId="13" fillId="2" borderId="2" xfId="0" applyNumberFormat="1" applyFont="1" applyFill="1" applyBorder="1" applyAlignment="1">
      <alignment horizontal="left"/>
    </xf>
    <xf numFmtId="0" fontId="13" fillId="2" borderId="2" xfId="0" applyFont="1" applyFill="1" applyBorder="1" applyAlignment="1">
      <alignment horizontal="left"/>
    </xf>
    <xf numFmtId="164" fontId="13" fillId="2" borderId="2" xfId="0" applyNumberFormat="1" applyFont="1" applyFill="1" applyBorder="1" applyAlignment="1">
      <alignment horizontal="right"/>
    </xf>
    <xf numFmtId="164" fontId="6" fillId="0" borderId="5" xfId="0" applyNumberFormat="1" applyFont="1" applyFill="1" applyBorder="1" applyAlignment="1">
      <alignment horizontal="right"/>
    </xf>
    <xf numFmtId="0" fontId="0" fillId="0" borderId="0" xfId="0" applyFill="1"/>
    <xf numFmtId="0" fontId="19" fillId="0" borderId="0" xfId="0" applyFont="1" applyFill="1"/>
    <xf numFmtId="0" fontId="0" fillId="0" borderId="0" xfId="0" applyFill="1" applyBorder="1"/>
    <xf numFmtId="0" fontId="0" fillId="2" borderId="0" xfId="0" applyFill="1" applyBorder="1"/>
    <xf numFmtId="0" fontId="19" fillId="2" borderId="0" xfId="0" applyFont="1" applyFill="1" applyBorder="1"/>
    <xf numFmtId="0" fontId="0" fillId="2" borderId="2" xfId="0" applyFill="1" applyBorder="1"/>
    <xf numFmtId="0" fontId="19" fillId="2" borderId="2" xfId="0" applyFont="1" applyFill="1" applyBorder="1"/>
    <xf numFmtId="0" fontId="0" fillId="2" borderId="0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13" fillId="0" borderId="0" xfId="0" applyFont="1" applyFill="1" applyBorder="1" applyAlignment="1">
      <alignment horizontal="right"/>
    </xf>
    <xf numFmtId="0" fontId="13" fillId="0" borderId="0" xfId="1" applyFont="1" applyFill="1" applyBorder="1" applyAlignment="1">
      <alignment horizontal="center"/>
    </xf>
    <xf numFmtId="0" fontId="13" fillId="0" borderId="0" xfId="1" applyFont="1" applyFill="1" applyBorder="1" applyAlignment="1">
      <alignment horizontal="right"/>
    </xf>
    <xf numFmtId="1" fontId="13" fillId="0" borderId="0" xfId="1" applyNumberFormat="1" applyFont="1" applyFill="1" applyBorder="1" applyAlignment="1">
      <alignment horizontal="right"/>
    </xf>
    <xf numFmtId="2" fontId="13" fillId="0" borderId="0" xfId="1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7" fillId="0" borderId="1" xfId="0" applyFont="1" applyBorder="1"/>
    <xf numFmtId="0" fontId="11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 applyProtection="1">
      <alignment horizontal="center"/>
      <protection hidden="1"/>
    </xf>
    <xf numFmtId="0" fontId="21" fillId="0" borderId="0" xfId="0" applyFont="1" applyFill="1" applyBorder="1" applyAlignment="1" applyProtection="1">
      <alignment horizontal="center"/>
      <protection hidden="1"/>
    </xf>
    <xf numFmtId="2" fontId="22" fillId="0" borderId="9" xfId="0" applyNumberFormat="1" applyFont="1" applyBorder="1" applyAlignment="1">
      <alignment horizontal="right"/>
    </xf>
    <xf numFmtId="0" fontId="20" fillId="0" borderId="0" xfId="0" applyFont="1" applyFill="1" applyBorder="1" applyAlignment="1" applyProtection="1">
      <alignment horizontal="left" wrapText="1"/>
      <protection hidden="1"/>
    </xf>
    <xf numFmtId="0" fontId="21" fillId="0" borderId="0" xfId="0" applyFont="1" applyFill="1" applyBorder="1" applyAlignment="1" applyProtection="1">
      <alignment horizontal="right"/>
      <protection hidden="1"/>
    </xf>
    <xf numFmtId="0" fontId="17" fillId="0" borderId="0" xfId="0" applyFont="1" applyBorder="1" applyAlignment="1">
      <alignment vertical="top"/>
    </xf>
    <xf numFmtId="164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left" vertical="center"/>
    </xf>
    <xf numFmtId="0" fontId="9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92"/>
  <sheetViews>
    <sheetView tabSelected="1" zoomScaleNormal="100" workbookViewId="0">
      <pane ySplit="6" topLeftCell="A7" activePane="bottomLeft" state="frozen"/>
      <selection pane="bottomLeft" activeCell="A3" sqref="A3:G3"/>
    </sheetView>
  </sheetViews>
  <sheetFormatPr defaultColWidth="8.85546875" defaultRowHeight="15.75" x14ac:dyDescent="0.25"/>
  <cols>
    <col min="1" max="1" width="16" style="3" customWidth="1"/>
    <col min="2" max="2" width="7.140625" style="3" bestFit="1" customWidth="1"/>
    <col min="3" max="3" width="13.5703125" style="3" bestFit="1" customWidth="1"/>
    <col min="4" max="4" width="12.7109375" style="3" bestFit="1" customWidth="1"/>
    <col min="5" max="5" width="12.42578125" style="3" bestFit="1" customWidth="1"/>
    <col min="6" max="57" width="9.7109375" style="3" customWidth="1"/>
    <col min="58" max="16384" width="8.85546875" style="3"/>
  </cols>
  <sheetData>
    <row r="1" spans="1:58" x14ac:dyDescent="0.25">
      <c r="A1" s="266" t="s">
        <v>485</v>
      </c>
      <c r="B1" s="266"/>
      <c r="C1" s="266"/>
      <c r="D1" s="266"/>
      <c r="E1" s="266"/>
    </row>
    <row r="3" spans="1:58" s="1" customFormat="1" x14ac:dyDescent="0.25">
      <c r="A3" s="268" t="s">
        <v>384</v>
      </c>
      <c r="B3" s="268"/>
      <c r="C3" s="268"/>
      <c r="D3" s="268"/>
      <c r="E3" s="268"/>
      <c r="F3" s="268"/>
      <c r="G3" s="268"/>
    </row>
    <row r="5" spans="1:58" s="20" customFormat="1" ht="12.75" x14ac:dyDescent="0.2">
      <c r="F5" s="267" t="s">
        <v>291</v>
      </c>
      <c r="G5" s="267"/>
      <c r="W5" s="21" t="s">
        <v>292</v>
      </c>
      <c r="AA5" s="21" t="s">
        <v>293</v>
      </c>
      <c r="AH5" s="21" t="s">
        <v>295</v>
      </c>
      <c r="AR5" s="21" t="s">
        <v>294</v>
      </c>
    </row>
    <row r="6" spans="1:58" s="26" customFormat="1" ht="13.5" thickBot="1" x14ac:dyDescent="0.25">
      <c r="A6" s="22" t="s">
        <v>0</v>
      </c>
      <c r="B6" s="22" t="s">
        <v>153</v>
      </c>
      <c r="C6" s="22" t="s">
        <v>1</v>
      </c>
      <c r="D6" s="22" t="s">
        <v>486</v>
      </c>
      <c r="E6" s="22" t="s">
        <v>487</v>
      </c>
      <c r="F6" s="23" t="s">
        <v>2</v>
      </c>
      <c r="G6" s="23" t="s">
        <v>3</v>
      </c>
      <c r="H6" s="23" t="s">
        <v>287</v>
      </c>
      <c r="I6" s="23" t="s">
        <v>5</v>
      </c>
      <c r="J6" s="23" t="s">
        <v>6</v>
      </c>
      <c r="K6" s="23" t="s">
        <v>7</v>
      </c>
      <c r="L6" s="23" t="s">
        <v>8</v>
      </c>
      <c r="M6" s="23" t="s">
        <v>9</v>
      </c>
      <c r="N6" s="23" t="s">
        <v>10</v>
      </c>
      <c r="O6" s="23" t="s">
        <v>11</v>
      </c>
      <c r="P6" s="23" t="s">
        <v>12</v>
      </c>
      <c r="Q6" s="23" t="s">
        <v>105</v>
      </c>
      <c r="R6" s="23"/>
      <c r="S6" s="23" t="s">
        <v>288</v>
      </c>
      <c r="T6" s="23" t="s">
        <v>13</v>
      </c>
      <c r="U6" s="23" t="s">
        <v>290</v>
      </c>
      <c r="V6" s="23"/>
      <c r="W6" s="24" t="s">
        <v>23</v>
      </c>
      <c r="X6" s="24" t="s">
        <v>29</v>
      </c>
      <c r="Y6" s="24" t="s">
        <v>24</v>
      </c>
      <c r="Z6" s="24" t="s">
        <v>46</v>
      </c>
      <c r="AA6" s="24" t="s">
        <v>47</v>
      </c>
      <c r="AB6" s="24" t="s">
        <v>48</v>
      </c>
      <c r="AC6" s="24" t="s">
        <v>26</v>
      </c>
      <c r="AD6" s="24" t="s">
        <v>44</v>
      </c>
      <c r="AE6" s="24" t="s">
        <v>45</v>
      </c>
      <c r="AF6" s="24" t="s">
        <v>25</v>
      </c>
      <c r="AG6" s="24" t="s">
        <v>27</v>
      </c>
      <c r="AH6" s="24" t="s">
        <v>16</v>
      </c>
      <c r="AI6" s="24" t="s">
        <v>18</v>
      </c>
      <c r="AJ6" s="24" t="s">
        <v>20</v>
      </c>
      <c r="AK6" s="24" t="s">
        <v>19</v>
      </c>
      <c r="AL6" s="24" t="s">
        <v>17</v>
      </c>
      <c r="AM6" s="25" t="s">
        <v>14</v>
      </c>
      <c r="AN6" s="24" t="s">
        <v>22</v>
      </c>
      <c r="AO6" s="24" t="s">
        <v>21</v>
      </c>
      <c r="AP6" s="24" t="s">
        <v>15</v>
      </c>
      <c r="AQ6" s="24" t="s">
        <v>28</v>
      </c>
      <c r="AR6" s="24" t="s">
        <v>30</v>
      </c>
      <c r="AS6" s="24" t="s">
        <v>31</v>
      </c>
      <c r="AT6" s="24" t="s">
        <v>32</v>
      </c>
      <c r="AU6" s="24" t="s">
        <v>33</v>
      </c>
      <c r="AV6" s="23" t="s">
        <v>34</v>
      </c>
      <c r="AW6" s="24" t="s">
        <v>35</v>
      </c>
      <c r="AX6" s="24" t="s">
        <v>36</v>
      </c>
      <c r="AY6" s="24" t="s">
        <v>37</v>
      </c>
      <c r="AZ6" s="24" t="s">
        <v>38</v>
      </c>
      <c r="BA6" s="24" t="s">
        <v>39</v>
      </c>
      <c r="BB6" s="24" t="s">
        <v>40</v>
      </c>
      <c r="BC6" s="24" t="s">
        <v>41</v>
      </c>
      <c r="BD6" s="24" t="s">
        <v>42</v>
      </c>
      <c r="BE6" s="24" t="s">
        <v>43</v>
      </c>
      <c r="BF6" s="20"/>
    </row>
    <row r="7" spans="1:58" s="26" customFormat="1" thickTop="1" x14ac:dyDescent="0.25">
      <c r="A7" s="261" t="s">
        <v>488</v>
      </c>
      <c r="B7" s="258" t="s">
        <v>343</v>
      </c>
      <c r="C7" s="258" t="s">
        <v>343</v>
      </c>
      <c r="D7" s="258" t="s">
        <v>343</v>
      </c>
      <c r="E7" s="258" t="s">
        <v>343</v>
      </c>
      <c r="F7" s="262">
        <v>48.17</v>
      </c>
      <c r="G7" s="262">
        <v>17.329999999999998</v>
      </c>
      <c r="H7" s="262">
        <v>10.98</v>
      </c>
      <c r="I7" s="262">
        <v>5.96</v>
      </c>
      <c r="J7" s="262">
        <v>10.82</v>
      </c>
      <c r="K7" s="262">
        <v>2.94</v>
      </c>
      <c r="L7" s="262">
        <v>0.56499999999999995</v>
      </c>
      <c r="M7" s="262">
        <v>2.5</v>
      </c>
      <c r="N7" s="262">
        <v>0.308</v>
      </c>
      <c r="O7" s="260">
        <v>0.16500000000000001</v>
      </c>
      <c r="P7" s="259" t="s">
        <v>343</v>
      </c>
      <c r="Q7" s="262">
        <f>SUM(F7:O7)</f>
        <v>99.738</v>
      </c>
      <c r="R7" s="255"/>
      <c r="S7" s="255"/>
      <c r="T7" s="255"/>
      <c r="U7" s="255"/>
      <c r="V7" s="255"/>
      <c r="W7" s="256"/>
      <c r="X7" s="256"/>
      <c r="Y7" s="256"/>
      <c r="Z7" s="256"/>
      <c r="AA7" s="256"/>
      <c r="AB7" s="256"/>
      <c r="AC7" s="256"/>
      <c r="AD7" s="256"/>
      <c r="AE7" s="256"/>
      <c r="AF7" s="256"/>
      <c r="AG7" s="256"/>
      <c r="AH7" s="256"/>
      <c r="AI7" s="256"/>
      <c r="AJ7" s="256"/>
      <c r="AK7" s="256"/>
      <c r="AL7" s="256"/>
      <c r="AM7" s="257"/>
      <c r="AN7" s="256"/>
      <c r="AO7" s="256"/>
      <c r="AP7" s="256"/>
      <c r="AQ7" s="256"/>
      <c r="AR7" s="256"/>
      <c r="AS7" s="256"/>
      <c r="AT7" s="256"/>
      <c r="AU7" s="256"/>
      <c r="AV7" s="255"/>
      <c r="AW7" s="256"/>
      <c r="AX7" s="256"/>
      <c r="AY7" s="256"/>
      <c r="AZ7" s="256"/>
      <c r="BA7" s="256"/>
      <c r="BB7" s="256"/>
      <c r="BC7" s="256"/>
      <c r="BD7" s="256"/>
      <c r="BE7" s="256"/>
      <c r="BF7" s="20"/>
    </row>
    <row r="8" spans="1:58" s="20" customFormat="1" ht="12.75" x14ac:dyDescent="0.2">
      <c r="A8" s="27" t="s">
        <v>71</v>
      </c>
      <c r="B8" s="28" t="s">
        <v>72</v>
      </c>
      <c r="C8" s="29" t="s">
        <v>51</v>
      </c>
      <c r="D8" s="28" t="s">
        <v>112</v>
      </c>
      <c r="E8" s="28" t="s">
        <v>113</v>
      </c>
      <c r="F8" s="31">
        <v>41.49</v>
      </c>
      <c r="G8" s="31">
        <v>14.19</v>
      </c>
      <c r="H8" s="31">
        <v>12.89</v>
      </c>
      <c r="I8" s="31">
        <v>12.19</v>
      </c>
      <c r="J8" s="31">
        <v>10.57</v>
      </c>
      <c r="K8" s="31">
        <v>3.16</v>
      </c>
      <c r="L8" s="31">
        <v>1.17</v>
      </c>
      <c r="M8" s="31">
        <v>2.46</v>
      </c>
      <c r="N8" s="31">
        <v>0.76300000000000001</v>
      </c>
      <c r="O8" s="31">
        <v>0.21</v>
      </c>
      <c r="P8" s="31" t="s">
        <v>64</v>
      </c>
      <c r="Q8" s="31">
        <f t="shared" ref="Q8:Q45" si="0">SUM(F8:O8)</f>
        <v>99.092999999999975</v>
      </c>
      <c r="R8" s="31"/>
      <c r="S8" s="31">
        <f>H8*0.9</f>
        <v>11.601000000000001</v>
      </c>
      <c r="T8" s="32">
        <v>65.193849552865146</v>
      </c>
      <c r="U8" s="31">
        <f>(G8/(G8+J8+K8+L8))*100</f>
        <v>48.779649364042633</v>
      </c>
      <c r="V8" s="31"/>
      <c r="W8" s="33">
        <v>24.24</v>
      </c>
      <c r="X8" s="34">
        <v>344.78</v>
      </c>
      <c r="Y8" s="34">
        <v>723.44100000000003</v>
      </c>
      <c r="Z8" s="35">
        <v>2.1429999999999998</v>
      </c>
      <c r="AA8" s="35">
        <v>4.6779999999999999</v>
      </c>
      <c r="AB8" s="31">
        <v>1.444</v>
      </c>
      <c r="AC8" s="34">
        <v>197.53299999999999</v>
      </c>
      <c r="AD8" s="36">
        <v>4.1609999999999996</v>
      </c>
      <c r="AE8" s="36">
        <v>3.8929999999999998</v>
      </c>
      <c r="AF8" s="33">
        <v>23.366</v>
      </c>
      <c r="AG8" s="33">
        <v>71.507000000000005</v>
      </c>
      <c r="AH8" s="33">
        <v>29.231000000000002</v>
      </c>
      <c r="AI8" s="34">
        <v>329.548</v>
      </c>
      <c r="AJ8" s="34">
        <v>205.404</v>
      </c>
      <c r="AK8" s="33">
        <v>90.233999999999995</v>
      </c>
      <c r="AL8" s="34">
        <v>295.81099999999998</v>
      </c>
      <c r="AM8" s="33">
        <v>20.652000000000001</v>
      </c>
      <c r="AN8" s="34">
        <v>100.21299999999999</v>
      </c>
      <c r="AO8" s="33">
        <v>42.012</v>
      </c>
      <c r="AP8" s="33">
        <v>7.883</v>
      </c>
      <c r="AQ8" s="36">
        <v>0.217</v>
      </c>
      <c r="AR8" s="33">
        <v>36.631999999999998</v>
      </c>
      <c r="AS8" s="33">
        <v>78.674000000000007</v>
      </c>
      <c r="AT8" s="33">
        <v>8.782</v>
      </c>
      <c r="AU8" s="33">
        <v>35.19</v>
      </c>
      <c r="AV8" s="36">
        <v>6.8109999999999999</v>
      </c>
      <c r="AW8" s="36">
        <v>2.2450000000000001</v>
      </c>
      <c r="AX8" s="36">
        <v>6.4390000000000001</v>
      </c>
      <c r="AY8" s="36">
        <v>0.85299999999999998</v>
      </c>
      <c r="AZ8" s="36">
        <v>4.7830000000000004</v>
      </c>
      <c r="BA8" s="36">
        <v>0.88</v>
      </c>
      <c r="BB8" s="36">
        <v>2.2679999999999998</v>
      </c>
      <c r="BC8" s="36">
        <v>0.29699999999999999</v>
      </c>
      <c r="BD8" s="36">
        <v>1.9159999999999999</v>
      </c>
      <c r="BE8" s="36">
        <v>0.27200000000000002</v>
      </c>
    </row>
    <row r="9" spans="1:58" s="20" customFormat="1" ht="12.75" x14ac:dyDescent="0.2">
      <c r="A9" s="27" t="s">
        <v>73</v>
      </c>
      <c r="B9" s="28" t="s">
        <v>72</v>
      </c>
      <c r="C9" s="29" t="s">
        <v>74</v>
      </c>
      <c r="D9" s="30" t="s">
        <v>107</v>
      </c>
      <c r="E9" s="30" t="s">
        <v>372</v>
      </c>
      <c r="F9" s="31">
        <v>42.99</v>
      </c>
      <c r="G9" s="31">
        <v>15.13</v>
      </c>
      <c r="H9" s="31">
        <v>11.76</v>
      </c>
      <c r="I9" s="31">
        <v>9.58</v>
      </c>
      <c r="J9" s="31">
        <v>10.27</v>
      </c>
      <c r="K9" s="31">
        <v>3.99</v>
      </c>
      <c r="L9" s="31">
        <v>1.53</v>
      </c>
      <c r="M9" s="31">
        <v>2.34</v>
      </c>
      <c r="N9" s="31">
        <v>0.66300000000000003</v>
      </c>
      <c r="O9" s="31">
        <v>0.20100000000000001</v>
      </c>
      <c r="P9" s="31">
        <v>0.12820000000000001</v>
      </c>
      <c r="Q9" s="31">
        <f t="shared" si="0"/>
        <v>98.453999999999994</v>
      </c>
      <c r="R9" s="31"/>
      <c r="S9" s="31">
        <f t="shared" ref="S9:S45" si="1">H9*0.9</f>
        <v>10.584</v>
      </c>
      <c r="T9" s="32">
        <v>61.736539174353524</v>
      </c>
      <c r="U9" s="31">
        <f t="shared" ref="U9:U45" si="2">(G9/(G9+J9+K9+L9))*100</f>
        <v>48.932729624838295</v>
      </c>
      <c r="V9" s="31"/>
      <c r="W9" s="33">
        <v>35.457000000000001</v>
      </c>
      <c r="X9" s="34">
        <v>455.48099999999999</v>
      </c>
      <c r="Y9" s="34">
        <v>839.649</v>
      </c>
      <c r="Z9" s="35">
        <v>3.15</v>
      </c>
      <c r="AA9" s="35">
        <v>6.7990000000000004</v>
      </c>
      <c r="AB9" s="31">
        <v>1.82</v>
      </c>
      <c r="AC9" s="34">
        <v>264.76400000000001</v>
      </c>
      <c r="AD9" s="36">
        <v>5.3019999999999996</v>
      </c>
      <c r="AE9" s="36">
        <v>5.6470000000000002</v>
      </c>
      <c r="AF9" s="33">
        <v>24.52</v>
      </c>
      <c r="AG9" s="33">
        <v>97.358000000000004</v>
      </c>
      <c r="AH9" s="33">
        <v>25.651</v>
      </c>
      <c r="AI9" s="34">
        <v>268.93099999999998</v>
      </c>
      <c r="AJ9" s="34">
        <v>121.54</v>
      </c>
      <c r="AK9" s="33">
        <v>97.62</v>
      </c>
      <c r="AL9" s="34">
        <v>273.98200000000003</v>
      </c>
      <c r="AM9" s="33">
        <v>22.196999999999999</v>
      </c>
      <c r="AN9" s="33">
        <v>99.634</v>
      </c>
      <c r="AO9" s="33">
        <v>39.579000000000001</v>
      </c>
      <c r="AP9" s="33">
        <v>9.1440000000000001</v>
      </c>
      <c r="AQ9" s="36">
        <v>0.39300000000000002</v>
      </c>
      <c r="AR9" s="33">
        <v>48.204000000000001</v>
      </c>
      <c r="AS9" s="33">
        <v>97.629000000000005</v>
      </c>
      <c r="AT9" s="33">
        <v>10.515000000000001</v>
      </c>
      <c r="AU9" s="33">
        <v>40.177999999999997</v>
      </c>
      <c r="AV9" s="36">
        <v>7.3380000000000001</v>
      </c>
      <c r="AW9" s="36">
        <v>2.395</v>
      </c>
      <c r="AX9" s="36">
        <v>6.78</v>
      </c>
      <c r="AY9" s="36">
        <v>0.89400000000000002</v>
      </c>
      <c r="AZ9" s="36">
        <v>4.9809999999999999</v>
      </c>
      <c r="BA9" s="36">
        <v>0.91900000000000004</v>
      </c>
      <c r="BB9" s="36">
        <v>2.4140000000000001</v>
      </c>
      <c r="BC9" s="36">
        <v>0.32600000000000001</v>
      </c>
      <c r="BD9" s="36">
        <v>2.1269999999999998</v>
      </c>
      <c r="BE9" s="36">
        <v>0.30599999999999999</v>
      </c>
    </row>
    <row r="10" spans="1:58" s="20" customFormat="1" ht="12.75" x14ac:dyDescent="0.2">
      <c r="A10" s="27" t="s">
        <v>75</v>
      </c>
      <c r="B10" s="28" t="s">
        <v>72</v>
      </c>
      <c r="C10" s="29" t="s">
        <v>74</v>
      </c>
      <c r="D10" s="30" t="s">
        <v>108</v>
      </c>
      <c r="E10" s="30" t="s">
        <v>373</v>
      </c>
      <c r="F10" s="31">
        <v>43.73</v>
      </c>
      <c r="G10" s="31">
        <v>15.2</v>
      </c>
      <c r="H10" s="31">
        <v>11.39</v>
      </c>
      <c r="I10" s="31">
        <v>9.27</v>
      </c>
      <c r="J10" s="31">
        <v>9.82</v>
      </c>
      <c r="K10" s="31">
        <v>3.32</v>
      </c>
      <c r="L10" s="31">
        <v>1.4</v>
      </c>
      <c r="M10" s="31">
        <v>2.2400000000000002</v>
      </c>
      <c r="N10" s="31">
        <v>0.67700000000000005</v>
      </c>
      <c r="O10" s="31">
        <v>0.20599999999999999</v>
      </c>
      <c r="P10" s="31">
        <v>1.6490199999999999</v>
      </c>
      <c r="Q10" s="31">
        <f t="shared" si="0"/>
        <v>97.253</v>
      </c>
      <c r="R10" s="31"/>
      <c r="S10" s="31">
        <f t="shared" si="1"/>
        <v>10.251000000000001</v>
      </c>
      <c r="T10" s="32">
        <v>61.714661209750574</v>
      </c>
      <c r="U10" s="31">
        <f t="shared" si="2"/>
        <v>51.109616677874911</v>
      </c>
      <c r="V10" s="31"/>
      <c r="W10" s="33">
        <v>17.815999999999999</v>
      </c>
      <c r="X10" s="34">
        <v>492.06099999999998</v>
      </c>
      <c r="Y10" s="34">
        <v>849.88599999999997</v>
      </c>
      <c r="Z10" s="35">
        <v>1.2050000000000001</v>
      </c>
      <c r="AA10" s="35">
        <v>8.0310000000000006</v>
      </c>
      <c r="AB10" s="31">
        <v>2.2170000000000001</v>
      </c>
      <c r="AC10" s="34">
        <v>273.50700000000001</v>
      </c>
      <c r="AD10" s="36">
        <v>5.5069999999999997</v>
      </c>
      <c r="AE10" s="36">
        <v>5.6909999999999998</v>
      </c>
      <c r="AF10" s="33">
        <v>25.248000000000001</v>
      </c>
      <c r="AG10" s="33">
        <v>95.840999999999994</v>
      </c>
      <c r="AH10" s="33">
        <v>25.919</v>
      </c>
      <c r="AI10" s="34">
        <v>256.31400000000002</v>
      </c>
      <c r="AJ10" s="34">
        <v>133.44</v>
      </c>
      <c r="AK10" s="33">
        <v>86.304000000000002</v>
      </c>
      <c r="AL10" s="34">
        <v>236.53299999999999</v>
      </c>
      <c r="AM10" s="33">
        <v>22.373999999999999</v>
      </c>
      <c r="AN10" s="33">
        <v>96.084000000000003</v>
      </c>
      <c r="AO10" s="33">
        <v>66.665999999999997</v>
      </c>
      <c r="AP10" s="33">
        <v>8.3070000000000004</v>
      </c>
      <c r="AQ10" s="36">
        <v>0.157</v>
      </c>
      <c r="AR10" s="33">
        <v>48.845999999999997</v>
      </c>
      <c r="AS10" s="33">
        <v>98.686000000000007</v>
      </c>
      <c r="AT10" s="33">
        <v>10.516999999999999</v>
      </c>
      <c r="AU10" s="33">
        <v>40.161000000000001</v>
      </c>
      <c r="AV10" s="36">
        <v>7.3289999999999997</v>
      </c>
      <c r="AW10" s="36">
        <v>2.3929999999999998</v>
      </c>
      <c r="AX10" s="36">
        <v>6.8049999999999997</v>
      </c>
      <c r="AY10" s="36">
        <v>0.9</v>
      </c>
      <c r="AZ10" s="36">
        <v>5.0209999999999999</v>
      </c>
      <c r="BA10" s="36">
        <v>0.93899999999999995</v>
      </c>
      <c r="BB10" s="36">
        <v>2.456</v>
      </c>
      <c r="BC10" s="36">
        <v>0.33400000000000002</v>
      </c>
      <c r="BD10" s="36">
        <v>2.1949999999999998</v>
      </c>
      <c r="BE10" s="36">
        <v>0.317</v>
      </c>
    </row>
    <row r="11" spans="1:58" s="20" customFormat="1" ht="12.75" x14ac:dyDescent="0.2">
      <c r="A11" s="27" t="s">
        <v>76</v>
      </c>
      <c r="B11" s="28" t="s">
        <v>72</v>
      </c>
      <c r="C11" s="29" t="s">
        <v>74</v>
      </c>
      <c r="D11" s="30" t="s">
        <v>109</v>
      </c>
      <c r="E11" s="30" t="s">
        <v>374</v>
      </c>
      <c r="F11" s="31">
        <v>42.88</v>
      </c>
      <c r="G11" s="31">
        <v>14.84</v>
      </c>
      <c r="H11" s="31">
        <v>12</v>
      </c>
      <c r="I11" s="31">
        <v>10.07</v>
      </c>
      <c r="J11" s="31">
        <v>10.51</v>
      </c>
      <c r="K11" s="31">
        <v>3.8</v>
      </c>
      <c r="L11" s="31">
        <v>1.46</v>
      </c>
      <c r="M11" s="31">
        <v>2.4</v>
      </c>
      <c r="N11" s="31">
        <v>0.69099999999999995</v>
      </c>
      <c r="O11" s="31">
        <v>0.21099999999999999</v>
      </c>
      <c r="P11" s="31">
        <v>4.172E-2</v>
      </c>
      <c r="Q11" s="31">
        <f t="shared" si="0"/>
        <v>98.861999999999995</v>
      </c>
      <c r="R11" s="31"/>
      <c r="S11" s="31">
        <f t="shared" si="1"/>
        <v>10.8</v>
      </c>
      <c r="T11" s="32">
        <v>62.435180710065133</v>
      </c>
      <c r="U11" s="31">
        <f t="shared" si="2"/>
        <v>48.480888598497216</v>
      </c>
      <c r="V11" s="31"/>
      <c r="W11" s="33">
        <v>34.947000000000003</v>
      </c>
      <c r="X11" s="34">
        <v>470.57600000000002</v>
      </c>
      <c r="Y11" s="34">
        <v>818.39400000000001</v>
      </c>
      <c r="Z11" s="35">
        <v>2.762</v>
      </c>
      <c r="AA11" s="35">
        <v>6.8810000000000002</v>
      </c>
      <c r="AB11" s="31">
        <v>2.145</v>
      </c>
      <c r="AC11" s="34">
        <v>248.107</v>
      </c>
      <c r="AD11" s="36">
        <v>5.08</v>
      </c>
      <c r="AE11" s="36">
        <v>5.4050000000000002</v>
      </c>
      <c r="AF11" s="33">
        <v>24.486000000000001</v>
      </c>
      <c r="AG11" s="33">
        <v>92.102999999999994</v>
      </c>
      <c r="AH11" s="33">
        <v>27.643000000000001</v>
      </c>
      <c r="AI11" s="34">
        <v>278.92</v>
      </c>
      <c r="AJ11" s="34">
        <v>135.75299999999999</v>
      </c>
      <c r="AK11" s="33">
        <v>91.671999999999997</v>
      </c>
      <c r="AL11" s="34">
        <v>283.94200000000001</v>
      </c>
      <c r="AM11" s="33">
        <v>22.117000000000001</v>
      </c>
      <c r="AN11" s="33">
        <v>98.751999999999995</v>
      </c>
      <c r="AO11" s="33">
        <v>42.343000000000004</v>
      </c>
      <c r="AP11" s="33">
        <v>8.0380000000000003</v>
      </c>
      <c r="AQ11" s="36">
        <v>0.36199999999999999</v>
      </c>
      <c r="AR11" s="33">
        <v>45.822000000000003</v>
      </c>
      <c r="AS11" s="33">
        <v>93.337999999999994</v>
      </c>
      <c r="AT11" s="33">
        <v>10.054</v>
      </c>
      <c r="AU11" s="33">
        <v>39.100999999999999</v>
      </c>
      <c r="AV11" s="36">
        <v>7.2270000000000003</v>
      </c>
      <c r="AW11" s="36">
        <v>2.3730000000000002</v>
      </c>
      <c r="AX11" s="36">
        <v>6.72</v>
      </c>
      <c r="AY11" s="36">
        <v>0.88</v>
      </c>
      <c r="AZ11" s="36">
        <v>4.93</v>
      </c>
      <c r="BA11" s="36">
        <v>0.91900000000000004</v>
      </c>
      <c r="BB11" s="36">
        <v>2.3889999999999998</v>
      </c>
      <c r="BC11" s="36">
        <v>0.32</v>
      </c>
      <c r="BD11" s="36">
        <v>2.0840000000000001</v>
      </c>
      <c r="BE11" s="36">
        <v>0.29799999999999999</v>
      </c>
    </row>
    <row r="12" spans="1:58" s="20" customFormat="1" ht="12.75" x14ac:dyDescent="0.2">
      <c r="A12" s="27" t="s">
        <v>77</v>
      </c>
      <c r="B12" s="28" t="s">
        <v>72</v>
      </c>
      <c r="C12" s="29" t="s">
        <v>74</v>
      </c>
      <c r="D12" s="30" t="s">
        <v>110</v>
      </c>
      <c r="E12" s="30" t="s">
        <v>111</v>
      </c>
      <c r="F12" s="31">
        <v>43.13</v>
      </c>
      <c r="G12" s="31">
        <v>14.97</v>
      </c>
      <c r="H12" s="31">
        <v>11.86</v>
      </c>
      <c r="I12" s="31">
        <v>10.09</v>
      </c>
      <c r="J12" s="31">
        <v>10.36</v>
      </c>
      <c r="K12" s="31">
        <v>3.92</v>
      </c>
      <c r="L12" s="31">
        <v>1.5</v>
      </c>
      <c r="M12" s="31">
        <v>2.37</v>
      </c>
      <c r="N12" s="31">
        <v>0.68</v>
      </c>
      <c r="O12" s="31">
        <v>0.20300000000000001</v>
      </c>
      <c r="P12" s="31" t="s">
        <v>64</v>
      </c>
      <c r="Q12" s="31">
        <f t="shared" si="0"/>
        <v>99.083000000000027</v>
      </c>
      <c r="R12" s="31"/>
      <c r="S12" s="31">
        <f t="shared" si="1"/>
        <v>10.673999999999999</v>
      </c>
      <c r="T12" s="32">
        <v>62.756397469092782</v>
      </c>
      <c r="U12" s="31">
        <f t="shared" si="2"/>
        <v>48.682926829268297</v>
      </c>
      <c r="V12" s="31"/>
      <c r="W12" s="33">
        <v>36.158000000000001</v>
      </c>
      <c r="X12" s="34">
        <v>453.89800000000002</v>
      </c>
      <c r="Y12" s="34">
        <v>825.76900000000001</v>
      </c>
      <c r="Z12" s="35">
        <v>2.8620000000000001</v>
      </c>
      <c r="AA12" s="35">
        <v>7.1020000000000003</v>
      </c>
      <c r="AB12" s="31">
        <v>2.169</v>
      </c>
      <c r="AC12" s="34">
        <v>250.14400000000001</v>
      </c>
      <c r="AD12" s="36">
        <v>5.1319999999999997</v>
      </c>
      <c r="AE12" s="36">
        <v>5.4249999999999998</v>
      </c>
      <c r="AF12" s="33">
        <v>24.504000000000001</v>
      </c>
      <c r="AG12" s="33">
        <v>93.403000000000006</v>
      </c>
      <c r="AH12" s="33">
        <v>28.087</v>
      </c>
      <c r="AI12" s="34">
        <v>288.16199999999998</v>
      </c>
      <c r="AJ12" s="34">
        <v>138.53100000000001</v>
      </c>
      <c r="AK12" s="33">
        <v>93.408000000000001</v>
      </c>
      <c r="AL12" s="34">
        <v>285.13499999999999</v>
      </c>
      <c r="AM12" s="33">
        <v>22.366</v>
      </c>
      <c r="AN12" s="34">
        <v>109.873</v>
      </c>
      <c r="AO12" s="33">
        <v>41.981000000000002</v>
      </c>
      <c r="AP12" s="33">
        <v>7.5949999999999998</v>
      </c>
      <c r="AQ12" s="36">
        <v>0.38300000000000001</v>
      </c>
      <c r="AR12" s="33">
        <v>46.305999999999997</v>
      </c>
      <c r="AS12" s="33">
        <v>93.71</v>
      </c>
      <c r="AT12" s="33">
        <v>10.135999999999999</v>
      </c>
      <c r="AU12" s="33">
        <v>39.146000000000001</v>
      </c>
      <c r="AV12" s="36">
        <v>7.2130000000000001</v>
      </c>
      <c r="AW12" s="36">
        <v>2.363</v>
      </c>
      <c r="AX12" s="36">
        <v>6.6920000000000002</v>
      </c>
      <c r="AY12" s="36">
        <v>0.876</v>
      </c>
      <c r="AZ12" s="36">
        <v>4.9329999999999998</v>
      </c>
      <c r="BA12" s="36">
        <v>0.91300000000000003</v>
      </c>
      <c r="BB12" s="36">
        <v>2.375</v>
      </c>
      <c r="BC12" s="36">
        <v>0.316</v>
      </c>
      <c r="BD12" s="36">
        <v>2.0830000000000002</v>
      </c>
      <c r="BE12" s="36">
        <v>0.29799999999999999</v>
      </c>
    </row>
    <row r="13" spans="1:58" s="20" customFormat="1" ht="12.75" x14ac:dyDescent="0.2">
      <c r="A13" s="27" t="s">
        <v>91</v>
      </c>
      <c r="B13" s="28" t="s">
        <v>72</v>
      </c>
      <c r="C13" s="29" t="s">
        <v>106</v>
      </c>
      <c r="D13" s="30" t="s">
        <v>114</v>
      </c>
      <c r="E13" s="30" t="s">
        <v>115</v>
      </c>
      <c r="F13" s="31">
        <v>42.58</v>
      </c>
      <c r="G13" s="31">
        <v>15.08</v>
      </c>
      <c r="H13" s="31">
        <v>12.47</v>
      </c>
      <c r="I13" s="31">
        <v>9.94</v>
      </c>
      <c r="J13" s="31">
        <v>10.54</v>
      </c>
      <c r="K13" s="31">
        <v>3.56</v>
      </c>
      <c r="L13" s="31">
        <v>1.47</v>
      </c>
      <c r="M13" s="31">
        <v>2.52</v>
      </c>
      <c r="N13" s="31">
        <v>0.73899999999999999</v>
      </c>
      <c r="O13" s="31">
        <v>0.20100000000000001</v>
      </c>
      <c r="P13" s="31" t="s">
        <v>64</v>
      </c>
      <c r="Q13" s="31">
        <f t="shared" si="0"/>
        <v>99.09999999999998</v>
      </c>
      <c r="R13" s="31"/>
      <c r="S13" s="31">
        <f t="shared" si="1"/>
        <v>11.223000000000001</v>
      </c>
      <c r="T13" s="32">
        <v>61.221872565199661</v>
      </c>
      <c r="U13" s="31">
        <f t="shared" si="2"/>
        <v>49.200652528548133</v>
      </c>
      <c r="V13" s="31"/>
      <c r="W13" s="37">
        <v>48.161791027653791</v>
      </c>
      <c r="X13" s="32">
        <v>515.08087090598633</v>
      </c>
      <c r="Y13" s="32">
        <v>1132.7920413675392</v>
      </c>
      <c r="Z13" s="35">
        <v>2.9038708499020922</v>
      </c>
      <c r="AA13" s="35">
        <v>8.6135212934337204</v>
      </c>
      <c r="AB13" s="31">
        <v>1.8745032823740544</v>
      </c>
      <c r="AC13" s="32">
        <v>257.94561240164029</v>
      </c>
      <c r="AD13" s="31">
        <v>4.9766138080089712</v>
      </c>
      <c r="AE13" s="31">
        <v>6.1605480315209009</v>
      </c>
      <c r="AF13" s="37">
        <v>33.392738632762388</v>
      </c>
      <c r="AG13" s="37">
        <v>96.684593413948477</v>
      </c>
      <c r="AH13" s="37">
        <v>43.44901813655725</v>
      </c>
      <c r="AI13" s="32">
        <v>259.24953592609569</v>
      </c>
      <c r="AJ13" s="32">
        <v>127.1916542691129</v>
      </c>
      <c r="AK13" s="37">
        <v>93.151421831338837</v>
      </c>
      <c r="AL13" s="32">
        <v>317.48281959122164</v>
      </c>
      <c r="AM13" s="37">
        <v>24.63119624900272</v>
      </c>
      <c r="AN13" s="32">
        <v>119.02001635309384</v>
      </c>
      <c r="AO13" s="37">
        <v>61.471544300216991</v>
      </c>
      <c r="AP13" s="37">
        <v>10.595313869681078</v>
      </c>
      <c r="AQ13" s="31">
        <v>0.64421301973400613</v>
      </c>
      <c r="AR13" s="37">
        <v>60.589512830474334</v>
      </c>
      <c r="AS13" s="32">
        <v>115.6829694201044</v>
      </c>
      <c r="AT13" s="37">
        <v>13.472922848272212</v>
      </c>
      <c r="AU13" s="37">
        <v>51.543310899703492</v>
      </c>
      <c r="AV13" s="31">
        <v>9.5017339568145793</v>
      </c>
      <c r="AW13" s="31">
        <v>3.1558175375540443</v>
      </c>
      <c r="AX13" s="31">
        <v>8.7011746323939718</v>
      </c>
      <c r="AY13" s="31">
        <v>1.1521032798052475</v>
      </c>
      <c r="AZ13" s="31">
        <v>6.4671584103843216</v>
      </c>
      <c r="BA13" s="31">
        <v>1.1836838543351691</v>
      </c>
      <c r="BB13" s="31">
        <v>3.0679395160025655</v>
      </c>
      <c r="BC13" s="31">
        <v>0.42503472109546303</v>
      </c>
      <c r="BD13" s="31">
        <v>2.7092940514819128</v>
      </c>
      <c r="BE13" s="31">
        <v>0.38836816442696881</v>
      </c>
    </row>
    <row r="14" spans="1:58" s="20" customFormat="1" ht="12.75" x14ac:dyDescent="0.2">
      <c r="A14" s="27" t="s">
        <v>92</v>
      </c>
      <c r="B14" s="28" t="s">
        <v>72</v>
      </c>
      <c r="C14" s="29" t="s">
        <v>106</v>
      </c>
      <c r="D14" s="30" t="s">
        <v>116</v>
      </c>
      <c r="E14" s="30" t="s">
        <v>117</v>
      </c>
      <c r="F14" s="31">
        <v>42.44</v>
      </c>
      <c r="G14" s="31">
        <v>15.21</v>
      </c>
      <c r="H14" s="31">
        <v>12.44</v>
      </c>
      <c r="I14" s="31">
        <v>10.029999999999999</v>
      </c>
      <c r="J14" s="31">
        <v>10.67</v>
      </c>
      <c r="K14" s="31">
        <v>3.74</v>
      </c>
      <c r="L14" s="31">
        <v>1.19</v>
      </c>
      <c r="M14" s="31">
        <v>2.5299999999999998</v>
      </c>
      <c r="N14" s="31">
        <v>0.71699999999999997</v>
      </c>
      <c r="O14" s="31">
        <v>0.20200000000000001</v>
      </c>
      <c r="P14" s="31">
        <v>1.3350000000000001E-2</v>
      </c>
      <c r="Q14" s="31">
        <f t="shared" si="0"/>
        <v>99.168999999999997</v>
      </c>
      <c r="R14" s="31"/>
      <c r="S14" s="31">
        <f t="shared" si="1"/>
        <v>11.196</v>
      </c>
      <c r="T14" s="32">
        <v>61.492694733063743</v>
      </c>
      <c r="U14" s="31">
        <f t="shared" si="2"/>
        <v>49.36708860759493</v>
      </c>
      <c r="V14" s="31"/>
      <c r="W14" s="37">
        <v>48.567619748449602</v>
      </c>
      <c r="X14" s="32">
        <v>494.79060909008126</v>
      </c>
      <c r="Y14" s="32">
        <v>1090.8774432010973</v>
      </c>
      <c r="Z14" s="35">
        <v>2.3378449028513471</v>
      </c>
      <c r="AA14" s="35">
        <v>8.1401012944049498</v>
      </c>
      <c r="AB14" s="31">
        <v>1.8558529990534529</v>
      </c>
      <c r="AC14" s="32">
        <v>252.95220757273205</v>
      </c>
      <c r="AD14" s="31">
        <v>4.8333415595729727</v>
      </c>
      <c r="AE14" s="31">
        <v>5.8215566966589272</v>
      </c>
      <c r="AF14" s="37">
        <v>33.250771592370747</v>
      </c>
      <c r="AG14" s="37">
        <v>93.864076502077296</v>
      </c>
      <c r="AH14" s="37">
        <v>45.516482660858593</v>
      </c>
      <c r="AI14" s="32">
        <v>260.15205812493105</v>
      </c>
      <c r="AJ14" s="32">
        <v>122.45603220414245</v>
      </c>
      <c r="AK14" s="37">
        <v>105.9400961622971</v>
      </c>
      <c r="AL14" s="32">
        <v>332.07840335820561</v>
      </c>
      <c r="AM14" s="37">
        <v>24.620928838720729</v>
      </c>
      <c r="AN14" s="32">
        <v>106.78751024497606</v>
      </c>
      <c r="AO14" s="37">
        <v>64.012751253712537</v>
      </c>
      <c r="AP14" s="37">
        <v>10.58738637487285</v>
      </c>
      <c r="AQ14" s="31">
        <v>0.63924597073543987</v>
      </c>
      <c r="AR14" s="37">
        <v>57.860009933643738</v>
      </c>
      <c r="AS14" s="32">
        <v>112.82871072343346</v>
      </c>
      <c r="AT14" s="37">
        <v>13.002409791324652</v>
      </c>
      <c r="AU14" s="37">
        <v>50.080830473743788</v>
      </c>
      <c r="AV14" s="31">
        <v>9.3221563605245308</v>
      </c>
      <c r="AW14" s="31">
        <v>3.1324993397076928</v>
      </c>
      <c r="AX14" s="31">
        <v>8.6419008713272021</v>
      </c>
      <c r="AY14" s="31">
        <v>1.1433466192169346</v>
      </c>
      <c r="AZ14" s="31">
        <v>6.4013515015591143</v>
      </c>
      <c r="BA14" s="31">
        <v>1.1848439224961322</v>
      </c>
      <c r="BB14" s="31">
        <v>3.0723200742111896</v>
      </c>
      <c r="BC14" s="31">
        <v>0.41864457394438753</v>
      </c>
      <c r="BD14" s="31">
        <v>2.672545658747159</v>
      </c>
      <c r="BE14" s="31">
        <v>0.38864847634920585</v>
      </c>
    </row>
    <row r="15" spans="1:58" s="20" customFormat="1" ht="13.5" thickBot="1" x14ac:dyDescent="0.25">
      <c r="A15" s="38" t="s">
        <v>93</v>
      </c>
      <c r="B15" s="39" t="s">
        <v>72</v>
      </c>
      <c r="C15" s="40" t="s">
        <v>106</v>
      </c>
      <c r="D15" s="41" t="s">
        <v>118</v>
      </c>
      <c r="E15" s="41" t="s">
        <v>119</v>
      </c>
      <c r="F15" s="42">
        <v>42.23</v>
      </c>
      <c r="G15" s="42">
        <v>14.54</v>
      </c>
      <c r="H15" s="42">
        <v>12.19</v>
      </c>
      <c r="I15" s="42">
        <v>10.69</v>
      </c>
      <c r="J15" s="42">
        <v>10.44</v>
      </c>
      <c r="K15" s="42">
        <v>3.16</v>
      </c>
      <c r="L15" s="42">
        <v>1.26</v>
      </c>
      <c r="M15" s="42">
        <v>2.38</v>
      </c>
      <c r="N15" s="42">
        <v>0.78900000000000003</v>
      </c>
      <c r="O15" s="42">
        <v>0.20799999999999999</v>
      </c>
      <c r="P15" s="42">
        <v>0.90522000000000002</v>
      </c>
      <c r="Q15" s="42">
        <f t="shared" si="0"/>
        <v>97.886999999999986</v>
      </c>
      <c r="R15" s="42"/>
      <c r="S15" s="42">
        <f t="shared" si="1"/>
        <v>10.971</v>
      </c>
      <c r="T15" s="43">
        <v>63.462259532229993</v>
      </c>
      <c r="U15" s="42">
        <f t="shared" si="2"/>
        <v>49.455782312925166</v>
      </c>
      <c r="V15" s="42"/>
      <c r="W15" s="44">
        <v>46.087099698398191</v>
      </c>
      <c r="X15" s="43">
        <v>548.77946376789055</v>
      </c>
      <c r="Y15" s="43">
        <v>1072.0375438787312</v>
      </c>
      <c r="Z15" s="45">
        <v>2.8034734528930789</v>
      </c>
      <c r="AA15" s="45">
        <v>8.0840862634963031</v>
      </c>
      <c r="AB15" s="42">
        <v>1.8836753900238405</v>
      </c>
      <c r="AC15" s="43">
        <v>252.55388486108612</v>
      </c>
      <c r="AD15" s="42">
        <v>4.7435722149542645</v>
      </c>
      <c r="AE15" s="42">
        <v>5.7362401993153096</v>
      </c>
      <c r="AF15" s="44">
        <v>33.116486133171819</v>
      </c>
      <c r="AG15" s="44">
        <v>91.713033818574957</v>
      </c>
      <c r="AH15" s="44">
        <v>45.830116310336386</v>
      </c>
      <c r="AI15" s="43">
        <v>318.7070417264714</v>
      </c>
      <c r="AJ15" s="43">
        <v>168.4031334265469</v>
      </c>
      <c r="AK15" s="44">
        <v>89.4686247503478</v>
      </c>
      <c r="AL15" s="43">
        <v>303.18705680559447</v>
      </c>
      <c r="AM15" s="44">
        <v>24.429801963619589</v>
      </c>
      <c r="AN15" s="43">
        <v>109.33010617654122</v>
      </c>
      <c r="AO15" s="44">
        <v>61.645272923533049</v>
      </c>
      <c r="AP15" s="44">
        <v>11.087985169740325</v>
      </c>
      <c r="AQ15" s="42">
        <v>0.57647609378928033</v>
      </c>
      <c r="AR15" s="44">
        <v>56.563234303426576</v>
      </c>
      <c r="AS15" s="43">
        <v>110.93269104643606</v>
      </c>
      <c r="AT15" s="44">
        <v>12.847864458215092</v>
      </c>
      <c r="AU15" s="44">
        <v>49.6180501166547</v>
      </c>
      <c r="AV15" s="42">
        <v>9.2012228695347389</v>
      </c>
      <c r="AW15" s="42">
        <v>3.0638428413303989</v>
      </c>
      <c r="AX15" s="42">
        <v>8.4443317203102701</v>
      </c>
      <c r="AY15" s="42">
        <v>1.1324707255361739</v>
      </c>
      <c r="AZ15" s="42">
        <v>6.3187260224383905</v>
      </c>
      <c r="BA15" s="42">
        <v>1.1683099704289379</v>
      </c>
      <c r="BB15" s="42">
        <v>3.03371092422281</v>
      </c>
      <c r="BC15" s="42">
        <v>0.41199978943162041</v>
      </c>
      <c r="BD15" s="42">
        <v>2.6791700961319012</v>
      </c>
      <c r="BE15" s="42">
        <v>0.38556807942082538</v>
      </c>
    </row>
    <row r="16" spans="1:58" s="20" customFormat="1" ht="12.75" x14ac:dyDescent="0.2">
      <c r="A16" s="46" t="s">
        <v>80</v>
      </c>
      <c r="B16" s="47" t="s">
        <v>81</v>
      </c>
      <c r="C16" s="48" t="s">
        <v>74</v>
      </c>
      <c r="D16" s="49" t="s">
        <v>362</v>
      </c>
      <c r="E16" s="49" t="s">
        <v>127</v>
      </c>
      <c r="F16" s="50">
        <v>43.25</v>
      </c>
      <c r="G16" s="50">
        <v>15.28</v>
      </c>
      <c r="H16" s="50">
        <v>12.14</v>
      </c>
      <c r="I16" s="50">
        <v>8.9700000000000006</v>
      </c>
      <c r="J16" s="50">
        <v>9.85</v>
      </c>
      <c r="K16" s="50">
        <v>4.04</v>
      </c>
      <c r="L16" s="50">
        <v>1.68</v>
      </c>
      <c r="M16" s="50">
        <v>2.64</v>
      </c>
      <c r="N16" s="50">
        <v>0.81399999999999995</v>
      </c>
      <c r="O16" s="50">
        <v>0.20899999999999999</v>
      </c>
      <c r="P16" s="50">
        <v>0.13122</v>
      </c>
      <c r="Q16" s="50">
        <f t="shared" si="0"/>
        <v>98.873000000000005</v>
      </c>
      <c r="R16" s="50"/>
      <c r="S16" s="50">
        <f t="shared" si="1"/>
        <v>10.926</v>
      </c>
      <c r="T16" s="51">
        <v>59.406285266107098</v>
      </c>
      <c r="U16" s="50">
        <f t="shared" si="2"/>
        <v>49.529983792544577</v>
      </c>
      <c r="V16" s="50"/>
      <c r="W16" s="52">
        <v>36.732999999999997</v>
      </c>
      <c r="X16" s="53">
        <v>426.13499999999999</v>
      </c>
      <c r="Y16" s="53">
        <v>895.03399999999999</v>
      </c>
      <c r="Z16" s="54">
        <v>2.7770000000000001</v>
      </c>
      <c r="AA16" s="54">
        <v>6.9109999999999996</v>
      </c>
      <c r="AB16" s="50">
        <v>2.077</v>
      </c>
      <c r="AC16" s="53">
        <v>253.774</v>
      </c>
      <c r="AD16" s="55">
        <v>5.2770000000000001</v>
      </c>
      <c r="AE16" s="55">
        <v>5.2709999999999999</v>
      </c>
      <c r="AF16" s="52">
        <v>25.344999999999999</v>
      </c>
      <c r="AG16" s="52">
        <v>93.757000000000005</v>
      </c>
      <c r="AH16" s="52">
        <v>25.994</v>
      </c>
      <c r="AI16" s="53">
        <v>285.43</v>
      </c>
      <c r="AJ16" s="53">
        <v>109.49</v>
      </c>
      <c r="AK16" s="52">
        <v>77.703000000000003</v>
      </c>
      <c r="AL16" s="53">
        <v>275.26299999999998</v>
      </c>
      <c r="AM16" s="52">
        <v>22.625</v>
      </c>
      <c r="AN16" s="53">
        <v>104.81399999999999</v>
      </c>
      <c r="AO16" s="52">
        <v>48.957999999999998</v>
      </c>
      <c r="AP16" s="52">
        <v>8.02</v>
      </c>
      <c r="AQ16" s="55">
        <v>0.39500000000000002</v>
      </c>
      <c r="AR16" s="52">
        <v>46.078000000000003</v>
      </c>
      <c r="AS16" s="52">
        <v>93.897999999999996</v>
      </c>
      <c r="AT16" s="52">
        <v>10.273999999999999</v>
      </c>
      <c r="AU16" s="52">
        <v>39.828000000000003</v>
      </c>
      <c r="AV16" s="55">
        <v>7.37</v>
      </c>
      <c r="AW16" s="55">
        <v>2.42</v>
      </c>
      <c r="AX16" s="55">
        <v>6.9630000000000001</v>
      </c>
      <c r="AY16" s="55">
        <v>0.90200000000000002</v>
      </c>
      <c r="AZ16" s="55">
        <v>5.0179999999999998</v>
      </c>
      <c r="BA16" s="55">
        <v>0.92900000000000005</v>
      </c>
      <c r="BB16" s="55">
        <v>2.403</v>
      </c>
      <c r="BC16" s="55">
        <v>0.318</v>
      </c>
      <c r="BD16" s="55">
        <v>2.0680000000000001</v>
      </c>
      <c r="BE16" s="55">
        <v>0.29799999999999999</v>
      </c>
    </row>
    <row r="17" spans="1:58" s="20" customFormat="1" ht="12.75" x14ac:dyDescent="0.2">
      <c r="A17" s="56" t="s">
        <v>69</v>
      </c>
      <c r="B17" s="57" t="s">
        <v>70</v>
      </c>
      <c r="C17" s="58" t="s">
        <v>51</v>
      </c>
      <c r="D17" s="57" t="s">
        <v>363</v>
      </c>
      <c r="E17" s="57" t="s">
        <v>375</v>
      </c>
      <c r="F17" s="59">
        <f>43.4457+1</f>
        <v>44.445700000000002</v>
      </c>
      <c r="G17" s="59">
        <f>14.2198+0.5</f>
        <v>14.719799999999999</v>
      </c>
      <c r="H17" s="59">
        <f>13.0928+0.5</f>
        <v>13.5928</v>
      </c>
      <c r="I17" s="59">
        <v>10.627700000000001</v>
      </c>
      <c r="J17" s="59">
        <v>9.2361000000000004</v>
      </c>
      <c r="K17" s="59">
        <v>3.1514000000000002</v>
      </c>
      <c r="L17" s="59">
        <v>1.0053000000000001</v>
      </c>
      <c r="M17" s="59">
        <v>2.5727000000000002</v>
      </c>
      <c r="N17" s="59">
        <v>0.504</v>
      </c>
      <c r="O17" s="59" t="s">
        <v>54</v>
      </c>
      <c r="P17" s="59">
        <v>-0.18720000000000001</v>
      </c>
      <c r="Q17" s="59">
        <f t="shared" si="0"/>
        <v>99.855500000000021</v>
      </c>
      <c r="R17" s="59"/>
      <c r="S17" s="59">
        <f t="shared" si="1"/>
        <v>12.23352</v>
      </c>
      <c r="T17" s="60">
        <v>60.762274861800883</v>
      </c>
      <c r="U17" s="59">
        <f t="shared" si="2"/>
        <v>52.360151675761045</v>
      </c>
      <c r="V17" s="59"/>
      <c r="W17" s="61">
        <v>22.97</v>
      </c>
      <c r="X17" s="60">
        <v>350.5</v>
      </c>
      <c r="Y17" s="60">
        <v>712.2</v>
      </c>
      <c r="Z17" s="59">
        <v>2.1309999999999998</v>
      </c>
      <c r="AA17" s="59">
        <v>4.399</v>
      </c>
      <c r="AB17" s="59">
        <v>0.97799999999999998</v>
      </c>
      <c r="AC17" s="60">
        <v>202.5</v>
      </c>
      <c r="AD17" s="59">
        <v>4.3280000000000003</v>
      </c>
      <c r="AE17" s="59">
        <v>3.5270000000000001</v>
      </c>
      <c r="AF17" s="61">
        <v>22.2</v>
      </c>
      <c r="AG17" s="61">
        <v>64.709999999999994</v>
      </c>
      <c r="AH17" s="61">
        <v>25.98</v>
      </c>
      <c r="AI17" s="60">
        <v>387.8</v>
      </c>
      <c r="AJ17" s="60">
        <v>208.4</v>
      </c>
      <c r="AK17" s="61">
        <v>92.34</v>
      </c>
      <c r="AL17" s="60">
        <v>260.89999999999998</v>
      </c>
      <c r="AM17" s="61">
        <v>18</v>
      </c>
      <c r="AN17" s="60">
        <v>116.2</v>
      </c>
      <c r="AO17" s="61">
        <v>69.849999999999994</v>
      </c>
      <c r="AP17" s="61">
        <v>5.4950000000000001</v>
      </c>
      <c r="AQ17" s="59"/>
      <c r="AR17" s="61">
        <v>40.479999999999997</v>
      </c>
      <c r="AS17" s="61">
        <v>81.08</v>
      </c>
      <c r="AT17" s="61">
        <v>8.7210000000000001</v>
      </c>
      <c r="AU17" s="61">
        <v>34.340000000000003</v>
      </c>
      <c r="AV17" s="59">
        <v>6.633</v>
      </c>
      <c r="AW17" s="59">
        <v>2.1179999999999999</v>
      </c>
      <c r="AX17" s="59">
        <v>5.8630000000000004</v>
      </c>
      <c r="AY17" s="59">
        <v>0.81599999999999995</v>
      </c>
      <c r="AZ17" s="59">
        <v>4.7270000000000003</v>
      </c>
      <c r="BA17" s="59">
        <v>0.85799999999999998</v>
      </c>
      <c r="BB17" s="59">
        <v>2.306</v>
      </c>
      <c r="BC17" s="59">
        <v>0.307</v>
      </c>
      <c r="BD17" s="59">
        <v>1.93</v>
      </c>
      <c r="BE17" s="59">
        <v>0.29499999999999998</v>
      </c>
    </row>
    <row r="18" spans="1:58" s="20" customFormat="1" ht="13.5" thickBot="1" x14ac:dyDescent="0.25">
      <c r="A18" s="56" t="s">
        <v>90</v>
      </c>
      <c r="B18" s="57" t="s">
        <v>70</v>
      </c>
      <c r="C18" s="58" t="s">
        <v>74</v>
      </c>
      <c r="D18" s="57" t="s">
        <v>363</v>
      </c>
      <c r="E18" s="57" t="s">
        <v>375</v>
      </c>
      <c r="F18" s="59">
        <f>44.6821+0.5</f>
        <v>45.182099999999998</v>
      </c>
      <c r="G18" s="59">
        <f>14.1096+0.5</f>
        <v>14.6096</v>
      </c>
      <c r="H18" s="59">
        <f>10.7449+0.5</f>
        <v>11.244899999999999</v>
      </c>
      <c r="I18" s="59">
        <v>9.7927</v>
      </c>
      <c r="J18" s="59">
        <v>9.8130000000000006</v>
      </c>
      <c r="K18" s="59">
        <v>3.335</v>
      </c>
      <c r="L18" s="59">
        <v>1.5039</v>
      </c>
      <c r="M18" s="59">
        <v>1.9040999999999999</v>
      </c>
      <c r="N18" s="59">
        <v>0.58299999999999996</v>
      </c>
      <c r="O18" s="59" t="s">
        <v>54</v>
      </c>
      <c r="P18" s="59">
        <v>1.536</v>
      </c>
      <c r="Q18" s="59">
        <f t="shared" si="0"/>
        <v>97.968299999999985</v>
      </c>
      <c r="R18" s="59"/>
      <c r="S18" s="59">
        <f t="shared" si="1"/>
        <v>10.12041</v>
      </c>
      <c r="T18" s="60">
        <v>63.300484165022141</v>
      </c>
      <c r="U18" s="59">
        <f t="shared" si="2"/>
        <v>49.927720725184962</v>
      </c>
      <c r="V18" s="59"/>
      <c r="W18" s="61">
        <v>36.96</v>
      </c>
      <c r="X18" s="60">
        <v>558.4</v>
      </c>
      <c r="Y18" s="60">
        <v>861.8</v>
      </c>
      <c r="Z18" s="59">
        <v>3.91</v>
      </c>
      <c r="AA18" s="59">
        <v>9.1300000000000008</v>
      </c>
      <c r="AB18" s="59">
        <v>2.0070000000000001</v>
      </c>
      <c r="AC18" s="60">
        <v>284.3</v>
      </c>
      <c r="AD18" s="59">
        <v>5.1230000000000002</v>
      </c>
      <c r="AE18" s="59">
        <v>5.8739999999999997</v>
      </c>
      <c r="AF18" s="61">
        <v>21.92</v>
      </c>
      <c r="AG18" s="60">
        <v>104.5</v>
      </c>
      <c r="AH18" s="61">
        <v>21.61</v>
      </c>
      <c r="AI18" s="60">
        <v>369.5</v>
      </c>
      <c r="AJ18" s="60">
        <v>193.4</v>
      </c>
      <c r="AK18" s="61">
        <v>97.72</v>
      </c>
      <c r="AL18" s="60">
        <v>215.9</v>
      </c>
      <c r="AM18" s="61">
        <v>18</v>
      </c>
      <c r="AN18" s="60">
        <v>107.5</v>
      </c>
      <c r="AO18" s="61">
        <v>68.22</v>
      </c>
      <c r="AP18" s="61">
        <v>7.157</v>
      </c>
      <c r="AQ18" s="59"/>
      <c r="AR18" s="61">
        <v>66.05</v>
      </c>
      <c r="AS18" s="60">
        <v>120.9</v>
      </c>
      <c r="AT18" s="61">
        <v>12.61</v>
      </c>
      <c r="AU18" s="61">
        <v>43.26</v>
      </c>
      <c r="AV18" s="59">
        <v>7.3979999999999997</v>
      </c>
      <c r="AW18" s="59">
        <v>2.294</v>
      </c>
      <c r="AX18" s="59">
        <v>6.1230000000000002</v>
      </c>
      <c r="AY18" s="59">
        <v>0.83799999999999997</v>
      </c>
      <c r="AZ18" s="59">
        <v>4.6829999999999998</v>
      </c>
      <c r="BA18" s="59">
        <v>0.84199999999999997</v>
      </c>
      <c r="BB18" s="59">
        <v>2.258</v>
      </c>
      <c r="BC18" s="59">
        <v>0.29399999999999998</v>
      </c>
      <c r="BD18" s="59">
        <v>1.913</v>
      </c>
      <c r="BE18" s="59">
        <v>0.28999999999999998</v>
      </c>
    </row>
    <row r="19" spans="1:58" s="20" customFormat="1" ht="12.75" x14ac:dyDescent="0.2">
      <c r="A19" s="68" t="s">
        <v>66</v>
      </c>
      <c r="B19" s="69" t="s">
        <v>67</v>
      </c>
      <c r="C19" s="70" t="s">
        <v>51</v>
      </c>
      <c r="D19" s="71" t="s">
        <v>148</v>
      </c>
      <c r="E19" s="71" t="s">
        <v>376</v>
      </c>
      <c r="F19" s="72">
        <v>42.23</v>
      </c>
      <c r="G19" s="72">
        <v>14.85</v>
      </c>
      <c r="H19" s="72">
        <v>13.57</v>
      </c>
      <c r="I19" s="72">
        <v>9.73</v>
      </c>
      <c r="J19" s="72">
        <v>9.8699999999999992</v>
      </c>
      <c r="K19" s="72">
        <v>3.12</v>
      </c>
      <c r="L19" s="72">
        <v>1.48</v>
      </c>
      <c r="M19" s="72">
        <v>2.9</v>
      </c>
      <c r="N19" s="72">
        <v>0.749</v>
      </c>
      <c r="O19" s="72">
        <v>0.20799999999999999</v>
      </c>
      <c r="P19" s="72">
        <v>0.38252999999999998</v>
      </c>
      <c r="Q19" s="72">
        <f t="shared" si="0"/>
        <v>98.707000000000022</v>
      </c>
      <c r="R19" s="72"/>
      <c r="S19" s="72">
        <f t="shared" si="1"/>
        <v>12.213000000000001</v>
      </c>
      <c r="T19" s="73">
        <v>58.680169995225071</v>
      </c>
      <c r="U19" s="72">
        <f t="shared" si="2"/>
        <v>50.648021828103687</v>
      </c>
      <c r="V19" s="72"/>
      <c r="W19" s="74">
        <v>25.655999999999999</v>
      </c>
      <c r="X19" s="75">
        <v>351.09800000000001</v>
      </c>
      <c r="Y19" s="75">
        <v>709.87699999999995</v>
      </c>
      <c r="Z19" s="76">
        <v>2.0619999999999998</v>
      </c>
      <c r="AA19" s="76">
        <v>4.141</v>
      </c>
      <c r="AB19" s="72">
        <v>1.2330000000000001</v>
      </c>
      <c r="AC19" s="75">
        <v>203.518</v>
      </c>
      <c r="AD19" s="77">
        <v>4.5350000000000001</v>
      </c>
      <c r="AE19" s="77">
        <v>3.5910000000000002</v>
      </c>
      <c r="AF19" s="74">
        <v>22.483000000000001</v>
      </c>
      <c r="AG19" s="74">
        <v>65.933000000000007</v>
      </c>
      <c r="AH19" s="74">
        <v>24.257999999999999</v>
      </c>
      <c r="AI19" s="75">
        <v>194.2</v>
      </c>
      <c r="AJ19" s="74">
        <v>94.468000000000004</v>
      </c>
      <c r="AK19" s="74">
        <v>82.759</v>
      </c>
      <c r="AL19" s="75">
        <v>246.24299999999999</v>
      </c>
      <c r="AM19" s="74">
        <v>20.045999999999999</v>
      </c>
      <c r="AN19" s="74">
        <v>95.945999999999998</v>
      </c>
      <c r="AO19" s="74">
        <v>48.033000000000001</v>
      </c>
      <c r="AP19" s="74">
        <v>3.7010000000000001</v>
      </c>
      <c r="AQ19" s="77">
        <v>0.308</v>
      </c>
      <c r="AR19" s="74">
        <v>35.451999999999998</v>
      </c>
      <c r="AS19" s="74">
        <v>76.363</v>
      </c>
      <c r="AT19" s="74">
        <v>9.0559999999999992</v>
      </c>
      <c r="AU19" s="74">
        <v>36.311</v>
      </c>
      <c r="AV19" s="77">
        <v>6.9429999999999996</v>
      </c>
      <c r="AW19" s="77">
        <v>2.2669999999999999</v>
      </c>
      <c r="AX19" s="77">
        <v>6.5119999999999996</v>
      </c>
      <c r="AY19" s="77">
        <v>0.85399999999999998</v>
      </c>
      <c r="AZ19" s="77">
        <v>4.8070000000000004</v>
      </c>
      <c r="BA19" s="77">
        <v>0.88500000000000001</v>
      </c>
      <c r="BB19" s="77">
        <v>2.2709999999999999</v>
      </c>
      <c r="BC19" s="77">
        <v>0.29799999999999999</v>
      </c>
      <c r="BD19" s="77">
        <v>1.9059999999999999</v>
      </c>
      <c r="BE19" s="77">
        <v>0.26700000000000002</v>
      </c>
    </row>
    <row r="20" spans="1:58" s="20" customFormat="1" ht="12.75" x14ac:dyDescent="0.2">
      <c r="A20" s="27" t="s">
        <v>68</v>
      </c>
      <c r="B20" s="28" t="s">
        <v>67</v>
      </c>
      <c r="C20" s="29" t="s">
        <v>51</v>
      </c>
      <c r="D20" s="30" t="s">
        <v>149</v>
      </c>
      <c r="E20" s="30" t="s">
        <v>377</v>
      </c>
      <c r="F20" s="31">
        <v>41.69</v>
      </c>
      <c r="G20" s="31">
        <v>14.82</v>
      </c>
      <c r="H20" s="31">
        <v>13.24</v>
      </c>
      <c r="I20" s="31">
        <v>9.86</v>
      </c>
      <c r="J20" s="31">
        <v>9.89</v>
      </c>
      <c r="K20" s="31">
        <v>2.95</v>
      </c>
      <c r="L20" s="31">
        <v>1.45</v>
      </c>
      <c r="M20" s="31">
        <v>2.8</v>
      </c>
      <c r="N20" s="31">
        <v>0.72</v>
      </c>
      <c r="O20" s="31">
        <v>0.19800000000000001</v>
      </c>
      <c r="P20" s="31">
        <v>1.5935299999999999</v>
      </c>
      <c r="Q20" s="31">
        <f t="shared" si="0"/>
        <v>97.617999999999995</v>
      </c>
      <c r="R20" s="31"/>
      <c r="S20" s="31">
        <f t="shared" si="1"/>
        <v>11.916</v>
      </c>
      <c r="T20" s="32">
        <v>59.595779630303937</v>
      </c>
      <c r="U20" s="31">
        <f t="shared" si="2"/>
        <v>50.910340089316385</v>
      </c>
      <c r="V20" s="31"/>
      <c r="W20" s="33">
        <v>26.617999999999999</v>
      </c>
      <c r="X20" s="34">
        <v>334.36399999999998</v>
      </c>
      <c r="Y20" s="34">
        <v>710.65499999999997</v>
      </c>
      <c r="Z20" s="78">
        <v>1.9970000000000001</v>
      </c>
      <c r="AA20" s="78">
        <v>4.149</v>
      </c>
      <c r="AB20" s="31">
        <v>1.1419999999999999</v>
      </c>
      <c r="AC20" s="34">
        <v>199.643</v>
      </c>
      <c r="AD20" s="36">
        <v>4.4470000000000001</v>
      </c>
      <c r="AE20" s="36">
        <v>3.7850000000000001</v>
      </c>
      <c r="AF20" s="33">
        <v>22.122</v>
      </c>
      <c r="AG20" s="33">
        <v>66.935000000000002</v>
      </c>
      <c r="AH20" s="33">
        <v>24.149000000000001</v>
      </c>
      <c r="AI20" s="34">
        <v>207.27799999999999</v>
      </c>
      <c r="AJ20" s="34">
        <v>100.371</v>
      </c>
      <c r="AK20" s="33">
        <v>81.204999999999998</v>
      </c>
      <c r="AL20" s="34">
        <v>244.566</v>
      </c>
      <c r="AM20" s="33">
        <v>19.605</v>
      </c>
      <c r="AN20" s="33">
        <v>95.188000000000002</v>
      </c>
      <c r="AO20" s="33">
        <v>72.031000000000006</v>
      </c>
      <c r="AP20" s="33">
        <v>5.5209999999999999</v>
      </c>
      <c r="AQ20" s="36">
        <v>0.27600000000000002</v>
      </c>
      <c r="AR20" s="33">
        <v>35.433</v>
      </c>
      <c r="AS20" s="33">
        <v>75.962999999999994</v>
      </c>
      <c r="AT20" s="33">
        <v>8.98</v>
      </c>
      <c r="AU20" s="33">
        <v>36.067999999999998</v>
      </c>
      <c r="AV20" s="36">
        <v>6.9189999999999996</v>
      </c>
      <c r="AW20" s="36">
        <v>2.2469999999999999</v>
      </c>
      <c r="AX20" s="36">
        <v>6.4619999999999997</v>
      </c>
      <c r="AY20" s="36">
        <v>0.84</v>
      </c>
      <c r="AZ20" s="36">
        <v>4.7350000000000003</v>
      </c>
      <c r="BA20" s="36">
        <v>0.86599999999999999</v>
      </c>
      <c r="BB20" s="36">
        <v>2.2349999999999999</v>
      </c>
      <c r="BC20" s="36">
        <v>0.29299999999999998</v>
      </c>
      <c r="BD20" s="36">
        <v>1.871</v>
      </c>
      <c r="BE20" s="36">
        <v>0.26300000000000001</v>
      </c>
    </row>
    <row r="21" spans="1:58" s="20" customFormat="1" ht="13.5" thickBot="1" x14ac:dyDescent="0.25">
      <c r="A21" s="38" t="s">
        <v>94</v>
      </c>
      <c r="B21" s="39" t="s">
        <v>67</v>
      </c>
      <c r="C21" s="40" t="s">
        <v>106</v>
      </c>
      <c r="D21" s="41" t="s">
        <v>150</v>
      </c>
      <c r="E21" s="41" t="s">
        <v>151</v>
      </c>
      <c r="F21" s="42">
        <v>42.09</v>
      </c>
      <c r="G21" s="42">
        <v>15.2</v>
      </c>
      <c r="H21" s="42">
        <v>13.39</v>
      </c>
      <c r="I21" s="42">
        <v>9.3000000000000007</v>
      </c>
      <c r="J21" s="42">
        <v>9.93</v>
      </c>
      <c r="K21" s="42">
        <v>3.7</v>
      </c>
      <c r="L21" s="42">
        <v>1.51</v>
      </c>
      <c r="M21" s="42">
        <v>2.86</v>
      </c>
      <c r="N21" s="42">
        <v>0.78300000000000003</v>
      </c>
      <c r="O21" s="42">
        <v>0.20899999999999999</v>
      </c>
      <c r="P21" s="42" t="s">
        <v>64</v>
      </c>
      <c r="Q21" s="42">
        <f t="shared" si="0"/>
        <v>98.972000000000008</v>
      </c>
      <c r="R21" s="42"/>
      <c r="S21" s="42">
        <f t="shared" si="1"/>
        <v>12.051</v>
      </c>
      <c r="T21" s="43">
        <v>57.905935279586608</v>
      </c>
      <c r="U21" s="42">
        <f t="shared" si="2"/>
        <v>50.098879367172046</v>
      </c>
      <c r="V21" s="42"/>
      <c r="W21" s="44">
        <v>44.906320922314308</v>
      </c>
      <c r="X21" s="43">
        <v>433.66109961395966</v>
      </c>
      <c r="Y21" s="43">
        <v>1090.0928839638523</v>
      </c>
      <c r="Z21" s="45">
        <v>1.9726642747184338</v>
      </c>
      <c r="AA21" s="45">
        <v>6.5682914840764095</v>
      </c>
      <c r="AB21" s="42">
        <v>1.4118539539620889</v>
      </c>
      <c r="AC21" s="43">
        <v>255.51019599870619</v>
      </c>
      <c r="AD21" s="42">
        <v>4.9648942689597337</v>
      </c>
      <c r="AE21" s="42">
        <v>5.377018758247802</v>
      </c>
      <c r="AF21" s="44">
        <v>34.802676566470197</v>
      </c>
      <c r="AG21" s="44">
        <v>81.599753539867748</v>
      </c>
      <c r="AH21" s="44">
        <v>42.745556569702401</v>
      </c>
      <c r="AI21" s="43">
        <v>265.15876224491603</v>
      </c>
      <c r="AJ21" s="44">
        <v>97.349030798896123</v>
      </c>
      <c r="AK21" s="44">
        <v>91.434814301979827</v>
      </c>
      <c r="AL21" s="43">
        <v>334.52816798065635</v>
      </c>
      <c r="AM21" s="44">
        <v>24.61018222677939</v>
      </c>
      <c r="AN21" s="43">
        <v>110.14060384103598</v>
      </c>
      <c r="AO21" s="44">
        <v>57.522246136136062</v>
      </c>
      <c r="AP21" s="44">
        <v>11.180036780231054</v>
      </c>
      <c r="AQ21" s="42">
        <v>0.36011668252108592</v>
      </c>
      <c r="AR21" s="44">
        <v>52.720303253749634</v>
      </c>
      <c r="AS21" s="43">
        <v>109.41096134601639</v>
      </c>
      <c r="AT21" s="44">
        <v>12.832166567052646</v>
      </c>
      <c r="AU21" s="44">
        <v>50.782396435788527</v>
      </c>
      <c r="AV21" s="42">
        <v>9.5612174239457168</v>
      </c>
      <c r="AW21" s="42">
        <v>3.1311652641000505</v>
      </c>
      <c r="AX21" s="42">
        <v>8.8578174528613616</v>
      </c>
      <c r="AY21" s="42">
        <v>1.1869488283704328</v>
      </c>
      <c r="AZ21" s="42">
        <v>6.6395710891554014</v>
      </c>
      <c r="BA21" s="42">
        <v>1.2255375610214088</v>
      </c>
      <c r="BB21" s="42">
        <v>3.152561420413579</v>
      </c>
      <c r="BC21" s="42">
        <v>0.42138079877658025</v>
      </c>
      <c r="BD21" s="42">
        <v>2.7449276248771688</v>
      </c>
      <c r="BE21" s="42">
        <v>0.39185545456835352</v>
      </c>
    </row>
    <row r="22" spans="1:58" s="20" customFormat="1" ht="12.75" x14ac:dyDescent="0.2">
      <c r="A22" s="46" t="s">
        <v>88</v>
      </c>
      <c r="B22" s="47" t="s">
        <v>89</v>
      </c>
      <c r="C22" s="48" t="s">
        <v>74</v>
      </c>
      <c r="D22" s="49" t="s">
        <v>145</v>
      </c>
      <c r="E22" s="49" t="s">
        <v>146</v>
      </c>
      <c r="F22" s="50">
        <v>45.83</v>
      </c>
      <c r="G22" s="50">
        <v>15.18</v>
      </c>
      <c r="H22" s="50">
        <v>10.72</v>
      </c>
      <c r="I22" s="50">
        <v>10.43</v>
      </c>
      <c r="J22" s="50">
        <v>8.34</v>
      </c>
      <c r="K22" s="50">
        <v>4.3099999999999996</v>
      </c>
      <c r="L22" s="50">
        <v>1.67</v>
      </c>
      <c r="M22" s="50">
        <v>1.84</v>
      </c>
      <c r="N22" s="50">
        <v>0.56499999999999995</v>
      </c>
      <c r="O22" s="50">
        <v>0.2</v>
      </c>
      <c r="P22" s="50" t="s">
        <v>64</v>
      </c>
      <c r="Q22" s="50">
        <f t="shared" si="0"/>
        <v>99.085000000000008</v>
      </c>
      <c r="R22" s="50"/>
      <c r="S22" s="50">
        <f t="shared" si="1"/>
        <v>9.6480000000000015</v>
      </c>
      <c r="T22" s="51">
        <v>65.835722626656448</v>
      </c>
      <c r="U22" s="50">
        <f t="shared" si="2"/>
        <v>51.457627118644069</v>
      </c>
      <c r="V22" s="50"/>
      <c r="W22" s="52">
        <v>42.261000000000003</v>
      </c>
      <c r="X22" s="53">
        <v>436.92200000000003</v>
      </c>
      <c r="Y22" s="53">
        <v>810.26599999999996</v>
      </c>
      <c r="Z22" s="54">
        <v>3.1469999999999998</v>
      </c>
      <c r="AA22" s="54">
        <v>7.1769999999999996</v>
      </c>
      <c r="AB22" s="50">
        <v>1.87</v>
      </c>
      <c r="AC22" s="53">
        <v>292.387</v>
      </c>
      <c r="AD22" s="55">
        <v>5.8440000000000003</v>
      </c>
      <c r="AE22" s="55">
        <v>5.8280000000000003</v>
      </c>
      <c r="AF22" s="52">
        <v>21.356999999999999</v>
      </c>
      <c r="AG22" s="52">
        <v>82.878</v>
      </c>
      <c r="AH22" s="52">
        <v>18.716000000000001</v>
      </c>
      <c r="AI22" s="53">
        <v>274.15499999999997</v>
      </c>
      <c r="AJ22" s="53">
        <v>209.93700000000001</v>
      </c>
      <c r="AK22" s="52">
        <v>81.557000000000002</v>
      </c>
      <c r="AL22" s="53">
        <v>178.46299999999999</v>
      </c>
      <c r="AM22" s="52">
        <v>21.478000000000002</v>
      </c>
      <c r="AN22" s="52">
        <v>97.748000000000005</v>
      </c>
      <c r="AO22" s="52">
        <v>53.063000000000002</v>
      </c>
      <c r="AP22" s="52">
        <v>8.1449999999999996</v>
      </c>
      <c r="AQ22" s="55">
        <v>0.47599999999999998</v>
      </c>
      <c r="AR22" s="52">
        <v>48.226999999999997</v>
      </c>
      <c r="AS22" s="52">
        <v>96.989000000000004</v>
      </c>
      <c r="AT22" s="52">
        <v>10.555999999999999</v>
      </c>
      <c r="AU22" s="52">
        <v>39.381</v>
      </c>
      <c r="AV22" s="55">
        <v>6.7869999999999999</v>
      </c>
      <c r="AW22" s="55">
        <v>2.2280000000000002</v>
      </c>
      <c r="AX22" s="55">
        <v>6.2409999999999997</v>
      </c>
      <c r="AY22" s="55">
        <v>0.80500000000000005</v>
      </c>
      <c r="AZ22" s="55">
        <v>4.4790000000000001</v>
      </c>
      <c r="BA22" s="55">
        <v>0.82399999999999995</v>
      </c>
      <c r="BB22" s="55">
        <v>2.2000000000000002</v>
      </c>
      <c r="BC22" s="55">
        <v>0.29899999999999999</v>
      </c>
      <c r="BD22" s="55">
        <v>1.9339999999999999</v>
      </c>
      <c r="BE22" s="55">
        <v>0.27700000000000002</v>
      </c>
    </row>
    <row r="23" spans="1:58" s="20" customFormat="1" ht="13.5" thickBot="1" x14ac:dyDescent="0.25">
      <c r="A23" s="62" t="s">
        <v>98</v>
      </c>
      <c r="B23" s="63" t="s">
        <v>89</v>
      </c>
      <c r="C23" s="64" t="s">
        <v>106</v>
      </c>
      <c r="D23" s="79" t="s">
        <v>147</v>
      </c>
      <c r="E23" s="79" t="s">
        <v>378</v>
      </c>
      <c r="F23" s="65">
        <v>46.69</v>
      </c>
      <c r="G23" s="65">
        <v>15.7</v>
      </c>
      <c r="H23" s="65">
        <v>10.57</v>
      </c>
      <c r="I23" s="65">
        <v>9.6199999999999992</v>
      </c>
      <c r="J23" s="65">
        <v>7.7</v>
      </c>
      <c r="K23" s="65">
        <v>4.53</v>
      </c>
      <c r="L23" s="65">
        <v>1.74</v>
      </c>
      <c r="M23" s="65">
        <v>1.78</v>
      </c>
      <c r="N23" s="65">
        <v>0.54100000000000004</v>
      </c>
      <c r="O23" s="65">
        <v>0.2</v>
      </c>
      <c r="P23" s="65" t="s">
        <v>64</v>
      </c>
      <c r="Q23" s="65">
        <f t="shared" si="0"/>
        <v>99.071000000000012</v>
      </c>
      <c r="R23" s="65"/>
      <c r="S23" s="65">
        <f t="shared" si="1"/>
        <v>9.5129999999999999</v>
      </c>
      <c r="T23" s="66">
        <v>64.318876514954283</v>
      </c>
      <c r="U23" s="65">
        <f t="shared" si="2"/>
        <v>52.915402763734406</v>
      </c>
      <c r="V23" s="65"/>
      <c r="W23" s="67">
        <v>70.398478627566604</v>
      </c>
      <c r="X23" s="66">
        <v>524.57907205907406</v>
      </c>
      <c r="Y23" s="66">
        <v>1112.6919025567602</v>
      </c>
      <c r="Z23" s="80">
        <v>3.4993552943582502</v>
      </c>
      <c r="AA23" s="80">
        <v>10.865354260012083</v>
      </c>
      <c r="AB23" s="65">
        <v>2.4605311966096801</v>
      </c>
      <c r="AC23" s="66">
        <v>351.79822714208615</v>
      </c>
      <c r="AD23" s="65">
        <v>6.3944537041485372</v>
      </c>
      <c r="AE23" s="65">
        <v>6.7389917397328709</v>
      </c>
      <c r="AF23" s="67">
        <v>32.253974399431932</v>
      </c>
      <c r="AG23" s="67">
        <v>91.642753620924466</v>
      </c>
      <c r="AH23" s="67">
        <v>30.072716549474158</v>
      </c>
      <c r="AI23" s="66">
        <v>271.69135147289535</v>
      </c>
      <c r="AJ23" s="66">
        <v>210.24576265675566</v>
      </c>
      <c r="AK23" s="67">
        <v>76.70382670269916</v>
      </c>
      <c r="AL23" s="66">
        <v>218.59466595369679</v>
      </c>
      <c r="AM23" s="67">
        <v>26.003897465890624</v>
      </c>
      <c r="AN23" s="66">
        <v>113.69709447978194</v>
      </c>
      <c r="AO23" s="67">
        <v>47.149315562987098</v>
      </c>
      <c r="AP23" s="67">
        <v>14.952307488123953</v>
      </c>
      <c r="AQ23" s="65">
        <v>0.84249147648146416</v>
      </c>
      <c r="AR23" s="67">
        <v>65.185470967330687</v>
      </c>
      <c r="AS23" s="66">
        <v>123.59524421441674</v>
      </c>
      <c r="AT23" s="67">
        <v>13.728890445153382</v>
      </c>
      <c r="AU23" s="67">
        <v>50.60861795685102</v>
      </c>
      <c r="AV23" s="65">
        <v>8.838028587597746</v>
      </c>
      <c r="AW23" s="65">
        <v>2.9398104237389653</v>
      </c>
      <c r="AX23" s="65">
        <v>8.0465662847990203</v>
      </c>
      <c r="AY23" s="65">
        <v>1.0638443348457154</v>
      </c>
      <c r="AZ23" s="65">
        <v>5.9249323861365495</v>
      </c>
      <c r="BA23" s="65">
        <v>1.1022163997990118</v>
      </c>
      <c r="BB23" s="65">
        <v>2.9449527151573909</v>
      </c>
      <c r="BC23" s="65">
        <v>0.41541816053322012</v>
      </c>
      <c r="BD23" s="65">
        <v>2.7423372977229219</v>
      </c>
      <c r="BE23" s="65">
        <v>0.40407517821764505</v>
      </c>
    </row>
    <row r="24" spans="1:58" s="20" customFormat="1" ht="12.75" x14ac:dyDescent="0.2">
      <c r="A24" s="68" t="s">
        <v>102</v>
      </c>
      <c r="B24" s="69" t="s">
        <v>103</v>
      </c>
      <c r="C24" s="70" t="s">
        <v>482</v>
      </c>
      <c r="D24" s="71" t="s">
        <v>141</v>
      </c>
      <c r="E24" s="71" t="s">
        <v>142</v>
      </c>
      <c r="F24" s="72">
        <v>40.78</v>
      </c>
      <c r="G24" s="72">
        <v>12.62</v>
      </c>
      <c r="H24" s="72">
        <v>11.29</v>
      </c>
      <c r="I24" s="72">
        <v>14.92</v>
      </c>
      <c r="J24" s="72">
        <v>11.42</v>
      </c>
      <c r="K24" s="72">
        <v>3.49</v>
      </c>
      <c r="L24" s="72">
        <v>1.23</v>
      </c>
      <c r="M24" s="72">
        <v>2.11</v>
      </c>
      <c r="N24" s="72">
        <v>0.874</v>
      </c>
      <c r="O24" s="72">
        <v>0.189</v>
      </c>
      <c r="P24" s="72">
        <v>0.19223000000000001</v>
      </c>
      <c r="Q24" s="72">
        <f t="shared" si="0"/>
        <v>98.922999999999988</v>
      </c>
      <c r="R24" s="72"/>
      <c r="S24" s="72">
        <f t="shared" si="1"/>
        <v>10.161</v>
      </c>
      <c r="T24" s="73">
        <v>72.356048820732852</v>
      </c>
      <c r="U24" s="72">
        <f t="shared" si="2"/>
        <v>43.880389429763554</v>
      </c>
      <c r="V24" s="72"/>
      <c r="W24" s="74">
        <v>29.271999999999998</v>
      </c>
      <c r="X24" s="75">
        <v>496.2</v>
      </c>
      <c r="Y24" s="75">
        <v>898.72699999999998</v>
      </c>
      <c r="Z24" s="76">
        <v>2.7490000000000001</v>
      </c>
      <c r="AA24" s="76">
        <v>7.5179999999999998</v>
      </c>
      <c r="AB24" s="72">
        <v>2.1579999999999999</v>
      </c>
      <c r="AC24" s="75">
        <v>186.495</v>
      </c>
      <c r="AD24" s="77">
        <v>3.919</v>
      </c>
      <c r="AE24" s="77">
        <v>5.3330000000000002</v>
      </c>
      <c r="AF24" s="74">
        <v>19.195</v>
      </c>
      <c r="AG24" s="74">
        <v>94.26</v>
      </c>
      <c r="AH24" s="74">
        <v>25.303999999999998</v>
      </c>
      <c r="AI24" s="75">
        <v>502.43700000000001</v>
      </c>
      <c r="AJ24" s="75">
        <v>313.68400000000003</v>
      </c>
      <c r="AK24" s="74">
        <v>88.408000000000001</v>
      </c>
      <c r="AL24" s="75">
        <v>248.69900000000001</v>
      </c>
      <c r="AM24" s="74">
        <v>20.812999999999999</v>
      </c>
      <c r="AN24" s="74">
        <v>99.201999999999998</v>
      </c>
      <c r="AO24" s="74">
        <v>62.883000000000003</v>
      </c>
      <c r="AP24" s="74">
        <v>7.1420000000000003</v>
      </c>
      <c r="AQ24" s="77">
        <v>0.40200000000000002</v>
      </c>
      <c r="AR24" s="74">
        <v>53.548000000000002</v>
      </c>
      <c r="AS24" s="75">
        <v>104.488</v>
      </c>
      <c r="AT24" s="74">
        <v>11.348000000000001</v>
      </c>
      <c r="AU24" s="74">
        <v>42.207999999999998</v>
      </c>
      <c r="AV24" s="77">
        <v>7.2290000000000001</v>
      </c>
      <c r="AW24" s="77">
        <v>2.351</v>
      </c>
      <c r="AX24" s="77">
        <v>6.5140000000000002</v>
      </c>
      <c r="AY24" s="77">
        <v>0.79700000000000004</v>
      </c>
      <c r="AZ24" s="77">
        <v>4.2409999999999997</v>
      </c>
      <c r="BA24" s="77">
        <v>0.74099999999999999</v>
      </c>
      <c r="BB24" s="77">
        <v>1.86</v>
      </c>
      <c r="BC24" s="77">
        <v>0.23400000000000001</v>
      </c>
      <c r="BD24" s="77">
        <v>1.4810000000000001</v>
      </c>
      <c r="BE24" s="77">
        <v>0.2</v>
      </c>
    </row>
    <row r="25" spans="1:58" s="20" customFormat="1" ht="13.5" thickBot="1" x14ac:dyDescent="0.25">
      <c r="A25" s="38" t="s">
        <v>104</v>
      </c>
      <c r="B25" s="39" t="s">
        <v>103</v>
      </c>
      <c r="C25" s="40" t="s">
        <v>482</v>
      </c>
      <c r="D25" s="41" t="s">
        <v>143</v>
      </c>
      <c r="E25" s="41" t="s">
        <v>144</v>
      </c>
      <c r="F25" s="42">
        <v>40.85</v>
      </c>
      <c r="G25" s="42">
        <v>12.76</v>
      </c>
      <c r="H25" s="42">
        <v>11.15</v>
      </c>
      <c r="I25" s="42">
        <v>14.83</v>
      </c>
      <c r="J25" s="42">
        <v>11.28</v>
      </c>
      <c r="K25" s="42">
        <v>3.54</v>
      </c>
      <c r="L25" s="42">
        <v>1.32</v>
      </c>
      <c r="M25" s="42">
        <v>2.11</v>
      </c>
      <c r="N25" s="42">
        <v>0.86199999999999999</v>
      </c>
      <c r="O25" s="42">
        <v>0.189</v>
      </c>
      <c r="P25" s="42">
        <v>0.13481000000000001</v>
      </c>
      <c r="Q25" s="42">
        <f t="shared" si="0"/>
        <v>98.890999999999991</v>
      </c>
      <c r="R25" s="42"/>
      <c r="S25" s="42">
        <f t="shared" si="1"/>
        <v>10.035</v>
      </c>
      <c r="T25" s="43">
        <v>72.48442605331654</v>
      </c>
      <c r="U25" s="42">
        <f t="shared" si="2"/>
        <v>44.152249134948093</v>
      </c>
      <c r="V25" s="42"/>
      <c r="W25" s="44">
        <v>51.37087895641271</v>
      </c>
      <c r="X25" s="43">
        <v>586.82906974275477</v>
      </c>
      <c r="Y25" s="43">
        <v>1216.5764698248736</v>
      </c>
      <c r="Z25" s="81">
        <v>3.0687998324218615</v>
      </c>
      <c r="AA25" s="81">
        <v>11.644469398044823</v>
      </c>
      <c r="AB25" s="42">
        <v>2.5159336256922717</v>
      </c>
      <c r="AC25" s="43">
        <v>214.87619511364301</v>
      </c>
      <c r="AD25" s="42">
        <v>3.9903977897509257</v>
      </c>
      <c r="AE25" s="42">
        <v>6.6783083804893062</v>
      </c>
      <c r="AF25" s="44">
        <v>27.640601808881993</v>
      </c>
      <c r="AG25" s="43">
        <v>113.89633262003758</v>
      </c>
      <c r="AH25" s="44">
        <v>44.900763675516487</v>
      </c>
      <c r="AI25" s="43">
        <v>565.91202692700472</v>
      </c>
      <c r="AJ25" s="43">
        <v>332.04914964360944</v>
      </c>
      <c r="AK25" s="44">
        <v>98.441266932006187</v>
      </c>
      <c r="AL25" s="43">
        <v>315.29691050944945</v>
      </c>
      <c r="AM25" s="44">
        <v>24.665457477227928</v>
      </c>
      <c r="AN25" s="43">
        <v>108.483458389833</v>
      </c>
      <c r="AO25" s="44">
        <v>76.833586150913945</v>
      </c>
      <c r="AP25" s="44">
        <v>10.833065527578583</v>
      </c>
      <c r="AQ25" s="42">
        <v>0.70797543325184753</v>
      </c>
      <c r="AR25" s="44">
        <v>71.939012248389076</v>
      </c>
      <c r="AS25" s="43">
        <v>137.75138271909782</v>
      </c>
      <c r="AT25" s="44">
        <v>14.966952777515862</v>
      </c>
      <c r="AU25" s="44">
        <v>54.849101199719691</v>
      </c>
      <c r="AV25" s="42">
        <v>9.4457072632625732</v>
      </c>
      <c r="AW25" s="42">
        <v>3.08359368620934</v>
      </c>
      <c r="AX25" s="42">
        <v>8.3011650268678601</v>
      </c>
      <c r="AY25" s="42">
        <v>1.0431647229297845</v>
      </c>
      <c r="AZ25" s="42">
        <v>5.4938377044887234</v>
      </c>
      <c r="BA25" s="42">
        <v>0.96457145544535128</v>
      </c>
      <c r="BB25" s="42">
        <v>2.4004643759314757</v>
      </c>
      <c r="BC25" s="42">
        <v>0.31338665071120897</v>
      </c>
      <c r="BD25" s="42">
        <v>1.9609700469149465</v>
      </c>
      <c r="BE25" s="42">
        <v>0.2727192628791098</v>
      </c>
    </row>
    <row r="26" spans="1:58" s="20" customFormat="1" ht="13.5" thickBot="1" x14ac:dyDescent="0.25">
      <c r="A26" s="82" t="s">
        <v>78</v>
      </c>
      <c r="B26" s="83" t="s">
        <v>79</v>
      </c>
      <c r="C26" s="84" t="s">
        <v>74</v>
      </c>
      <c r="D26" s="85" t="s">
        <v>120</v>
      </c>
      <c r="E26" s="85" t="s">
        <v>379</v>
      </c>
      <c r="F26" s="86">
        <v>42.97</v>
      </c>
      <c r="G26" s="86">
        <v>14.3</v>
      </c>
      <c r="H26" s="86">
        <v>11.04</v>
      </c>
      <c r="I26" s="86">
        <v>10.79</v>
      </c>
      <c r="J26" s="86">
        <v>11.12</v>
      </c>
      <c r="K26" s="86">
        <v>4</v>
      </c>
      <c r="L26" s="86">
        <v>1.48</v>
      </c>
      <c r="M26" s="86">
        <v>2.16</v>
      </c>
      <c r="N26" s="87">
        <v>0.73399999999999999</v>
      </c>
      <c r="O26" s="86">
        <v>0.20599999999999999</v>
      </c>
      <c r="P26" s="87">
        <v>0.39407999999999999</v>
      </c>
      <c r="Q26" s="87">
        <f t="shared" si="0"/>
        <v>98.8</v>
      </c>
      <c r="R26" s="87"/>
      <c r="S26" s="87">
        <f t="shared" si="1"/>
        <v>9.9359999999999999</v>
      </c>
      <c r="T26" s="88">
        <v>65.937306506114297</v>
      </c>
      <c r="U26" s="87">
        <f t="shared" si="2"/>
        <v>46.278317152103561</v>
      </c>
      <c r="V26" s="87"/>
      <c r="W26" s="89">
        <v>39.523000000000003</v>
      </c>
      <c r="X26" s="90">
        <v>502.63099999999997</v>
      </c>
      <c r="Y26" s="90">
        <v>899.85699999999997</v>
      </c>
      <c r="Z26" s="91">
        <v>3.5390000000000001</v>
      </c>
      <c r="AA26" s="91">
        <v>9.61</v>
      </c>
      <c r="AB26" s="87">
        <v>2.726</v>
      </c>
      <c r="AC26" s="90">
        <v>255.51</v>
      </c>
      <c r="AD26" s="92">
        <v>5.0309999999999997</v>
      </c>
      <c r="AE26" s="92">
        <v>6.4729999999999999</v>
      </c>
      <c r="AF26" s="89">
        <v>22.952999999999999</v>
      </c>
      <c r="AG26" s="90">
        <v>109.80500000000001</v>
      </c>
      <c r="AH26" s="89">
        <v>26.966000000000001</v>
      </c>
      <c r="AI26" s="90">
        <v>389.72199999999998</v>
      </c>
      <c r="AJ26" s="90">
        <v>175.589</v>
      </c>
      <c r="AK26" s="89">
        <v>99.022999999999996</v>
      </c>
      <c r="AL26" s="90">
        <v>289.01400000000001</v>
      </c>
      <c r="AM26" s="89">
        <v>23.666</v>
      </c>
      <c r="AN26" s="90">
        <v>109.45099999999999</v>
      </c>
      <c r="AO26" s="89">
        <v>47.378</v>
      </c>
      <c r="AP26" s="89">
        <v>9.2100000000000009</v>
      </c>
      <c r="AQ26" s="92">
        <v>0.44700000000000001</v>
      </c>
      <c r="AR26" s="89">
        <v>57.308</v>
      </c>
      <c r="AS26" s="90">
        <v>112.566</v>
      </c>
      <c r="AT26" s="89">
        <v>11.728</v>
      </c>
      <c r="AU26" s="89">
        <v>43.63</v>
      </c>
      <c r="AV26" s="92">
        <v>7.5090000000000003</v>
      </c>
      <c r="AW26" s="92">
        <v>2.4710000000000001</v>
      </c>
      <c r="AX26" s="92">
        <v>6.8410000000000002</v>
      </c>
      <c r="AY26" s="92">
        <v>0.85899999999999999</v>
      </c>
      <c r="AZ26" s="92">
        <v>4.6920000000000002</v>
      </c>
      <c r="BA26" s="92">
        <v>0.83199999999999996</v>
      </c>
      <c r="BB26" s="92">
        <v>2.161</v>
      </c>
      <c r="BC26" s="92">
        <v>0.27900000000000003</v>
      </c>
      <c r="BD26" s="92">
        <v>1.8080000000000001</v>
      </c>
      <c r="BE26" s="92">
        <v>0.25600000000000001</v>
      </c>
    </row>
    <row r="27" spans="1:58" s="20" customFormat="1" ht="12.75" x14ac:dyDescent="0.2">
      <c r="A27" s="68" t="s">
        <v>49</v>
      </c>
      <c r="B27" s="69" t="s">
        <v>50</v>
      </c>
      <c r="C27" s="70" t="s">
        <v>51</v>
      </c>
      <c r="D27" s="71" t="s">
        <v>121</v>
      </c>
      <c r="E27" s="71" t="s">
        <v>122</v>
      </c>
      <c r="F27" s="93">
        <v>42.26</v>
      </c>
      <c r="G27" s="93">
        <v>13.29</v>
      </c>
      <c r="H27" s="93">
        <v>12.2</v>
      </c>
      <c r="I27" s="93">
        <v>13.41</v>
      </c>
      <c r="J27" s="93">
        <v>10.16</v>
      </c>
      <c r="K27" s="93">
        <v>3.06</v>
      </c>
      <c r="L27" s="93">
        <v>1.27</v>
      </c>
      <c r="M27" s="93">
        <v>2.1800000000000002</v>
      </c>
      <c r="N27" s="72">
        <v>0.69099999999999995</v>
      </c>
      <c r="O27" s="93">
        <v>0.2</v>
      </c>
      <c r="P27" s="72">
        <v>0.14828</v>
      </c>
      <c r="Q27" s="72">
        <f t="shared" si="0"/>
        <v>98.721000000000004</v>
      </c>
      <c r="R27" s="72"/>
      <c r="S27" s="72">
        <f t="shared" si="1"/>
        <v>10.98</v>
      </c>
      <c r="T27" s="73">
        <v>68.524279208011535</v>
      </c>
      <c r="U27" s="72">
        <f t="shared" si="2"/>
        <v>47.840172786177106</v>
      </c>
      <c r="V27" s="72"/>
      <c r="W27" s="74">
        <v>27.06</v>
      </c>
      <c r="X27" s="75">
        <v>371.51400000000001</v>
      </c>
      <c r="Y27" s="75">
        <v>718.29</v>
      </c>
      <c r="Z27" s="94">
        <v>2.2370000000000001</v>
      </c>
      <c r="AA27" s="94">
        <v>5.2359999999999998</v>
      </c>
      <c r="AB27" s="72">
        <v>1.4750000000000001</v>
      </c>
      <c r="AC27" s="75">
        <v>180.565</v>
      </c>
      <c r="AD27" s="77">
        <v>3.8380000000000001</v>
      </c>
      <c r="AE27" s="77">
        <v>4.0270000000000001</v>
      </c>
      <c r="AF27" s="74">
        <v>20.173999999999999</v>
      </c>
      <c r="AG27" s="74">
        <v>68.882999999999996</v>
      </c>
      <c r="AH27" s="74">
        <v>27.056000000000001</v>
      </c>
      <c r="AI27" s="75">
        <v>521.08900000000006</v>
      </c>
      <c r="AJ27" s="75">
        <v>281.346</v>
      </c>
      <c r="AK27" s="74">
        <v>97.197000000000003</v>
      </c>
      <c r="AL27" s="75">
        <v>279.37099999999998</v>
      </c>
      <c r="AM27" s="74">
        <v>20.45</v>
      </c>
      <c r="AN27" s="75">
        <v>101.592</v>
      </c>
      <c r="AO27" s="74">
        <v>47.546999999999997</v>
      </c>
      <c r="AP27" s="74">
        <v>7.3</v>
      </c>
      <c r="AQ27" s="77">
        <v>0.26100000000000001</v>
      </c>
      <c r="AR27" s="74">
        <v>35.192</v>
      </c>
      <c r="AS27" s="74">
        <v>74.081999999999994</v>
      </c>
      <c r="AT27" s="74">
        <v>8.2080000000000002</v>
      </c>
      <c r="AU27" s="74">
        <v>32.713000000000001</v>
      </c>
      <c r="AV27" s="77">
        <v>6.149</v>
      </c>
      <c r="AW27" s="77">
        <v>2.0990000000000002</v>
      </c>
      <c r="AX27" s="77">
        <v>5.78</v>
      </c>
      <c r="AY27" s="77">
        <v>0.749</v>
      </c>
      <c r="AZ27" s="77">
        <v>4.1159999999999997</v>
      </c>
      <c r="BA27" s="77">
        <v>0.748</v>
      </c>
      <c r="BB27" s="77">
        <v>1.8939999999999999</v>
      </c>
      <c r="BC27" s="77">
        <v>0.24399999999999999</v>
      </c>
      <c r="BD27" s="77">
        <v>1.59</v>
      </c>
      <c r="BE27" s="77">
        <v>0.217</v>
      </c>
    </row>
    <row r="28" spans="1:58" s="20" customFormat="1" ht="13.5" thickBot="1" x14ac:dyDescent="0.25">
      <c r="A28" s="38" t="s">
        <v>99</v>
      </c>
      <c r="B28" s="39" t="s">
        <v>50</v>
      </c>
      <c r="C28" s="40" t="s">
        <v>483</v>
      </c>
      <c r="D28" s="41" t="s">
        <v>123</v>
      </c>
      <c r="E28" s="41" t="s">
        <v>124</v>
      </c>
      <c r="F28" s="95">
        <v>43.49</v>
      </c>
      <c r="G28" s="95">
        <v>13.41</v>
      </c>
      <c r="H28" s="95">
        <v>11.26</v>
      </c>
      <c r="I28" s="95">
        <v>14.18</v>
      </c>
      <c r="J28" s="95">
        <v>8.7100000000000009</v>
      </c>
      <c r="K28" s="95">
        <v>3.72</v>
      </c>
      <c r="L28" s="95">
        <v>1.1299999999999999</v>
      </c>
      <c r="M28" s="95">
        <v>1.82</v>
      </c>
      <c r="N28" s="42">
        <v>0.63800000000000001</v>
      </c>
      <c r="O28" s="95">
        <v>0.19900000000000001</v>
      </c>
      <c r="P28" s="42">
        <v>0.20300000000000001</v>
      </c>
      <c r="Q28" s="42">
        <f t="shared" si="0"/>
        <v>98.557000000000002</v>
      </c>
      <c r="R28" s="42"/>
      <c r="S28" s="42">
        <f t="shared" si="1"/>
        <v>10.134</v>
      </c>
      <c r="T28" s="43">
        <v>71.38144741531633</v>
      </c>
      <c r="U28" s="42">
        <f t="shared" si="2"/>
        <v>49.721913236929929</v>
      </c>
      <c r="V28" s="42"/>
      <c r="W28" s="96">
        <v>26.338000000000001</v>
      </c>
      <c r="X28" s="97">
        <v>397.05599999999998</v>
      </c>
      <c r="Y28" s="97">
        <v>796.91600000000005</v>
      </c>
      <c r="Z28" s="81">
        <v>2.8149999999999999</v>
      </c>
      <c r="AA28" s="81">
        <v>7.1740000000000004</v>
      </c>
      <c r="AB28" s="42">
        <v>2.0270000000000001</v>
      </c>
      <c r="AC28" s="97">
        <v>240.339</v>
      </c>
      <c r="AD28" s="98">
        <v>4.6059999999999999</v>
      </c>
      <c r="AE28" s="98">
        <v>5.1559999999999997</v>
      </c>
      <c r="AF28" s="96">
        <v>21.318999999999999</v>
      </c>
      <c r="AG28" s="96">
        <v>84.926000000000002</v>
      </c>
      <c r="AH28" s="96">
        <v>22.571000000000002</v>
      </c>
      <c r="AI28" s="97">
        <v>602.71400000000006</v>
      </c>
      <c r="AJ28" s="97">
        <v>363.09199999999998</v>
      </c>
      <c r="AK28" s="96">
        <v>93.954999999999998</v>
      </c>
      <c r="AL28" s="97">
        <v>225.34299999999999</v>
      </c>
      <c r="AM28" s="96">
        <v>20.78</v>
      </c>
      <c r="AN28" s="97">
        <v>104.06699999999999</v>
      </c>
      <c r="AO28" s="96">
        <v>37.496000000000002</v>
      </c>
      <c r="AP28" s="96">
        <v>10.565</v>
      </c>
      <c r="AQ28" s="98">
        <v>0.48399999999999999</v>
      </c>
      <c r="AR28" s="96">
        <v>44.32</v>
      </c>
      <c r="AS28" s="96">
        <v>88.253</v>
      </c>
      <c r="AT28" s="96">
        <v>9.4359999999999999</v>
      </c>
      <c r="AU28" s="96">
        <v>35.802</v>
      </c>
      <c r="AV28" s="98">
        <v>6.407</v>
      </c>
      <c r="AW28" s="98">
        <v>2.1139999999999999</v>
      </c>
      <c r="AX28" s="98">
        <v>5.8810000000000002</v>
      </c>
      <c r="AY28" s="98">
        <v>0.76</v>
      </c>
      <c r="AZ28" s="98">
        <v>4.218</v>
      </c>
      <c r="BA28" s="98">
        <v>0.77300000000000002</v>
      </c>
      <c r="BB28" s="98">
        <v>2.0030000000000001</v>
      </c>
      <c r="BC28" s="98">
        <v>0.26600000000000001</v>
      </c>
      <c r="BD28" s="98">
        <v>1.7609999999999999</v>
      </c>
      <c r="BE28" s="98">
        <v>0.25</v>
      </c>
    </row>
    <row r="29" spans="1:58" s="20" customFormat="1" ht="16.5" thickBot="1" x14ac:dyDescent="0.3">
      <c r="A29" s="82" t="s">
        <v>100</v>
      </c>
      <c r="B29" s="83" t="s">
        <v>101</v>
      </c>
      <c r="C29" s="84" t="s">
        <v>483</v>
      </c>
      <c r="D29" s="85" t="s">
        <v>125</v>
      </c>
      <c r="E29" s="85" t="s">
        <v>126</v>
      </c>
      <c r="F29" s="86">
        <v>43.51</v>
      </c>
      <c r="G29" s="86">
        <v>13.09</v>
      </c>
      <c r="H29" s="86">
        <v>11.37</v>
      </c>
      <c r="I29" s="86">
        <v>14.62</v>
      </c>
      <c r="J29" s="86">
        <v>8.64</v>
      </c>
      <c r="K29" s="86">
        <v>3.65</v>
      </c>
      <c r="L29" s="86">
        <v>1.19</v>
      </c>
      <c r="M29" s="86">
        <v>1.83</v>
      </c>
      <c r="N29" s="87">
        <v>0.63600000000000001</v>
      </c>
      <c r="O29" s="86">
        <v>0.19700000000000001</v>
      </c>
      <c r="P29" s="87">
        <v>0.18862000000000001</v>
      </c>
      <c r="Q29" s="87">
        <f t="shared" si="0"/>
        <v>98.733000000000004</v>
      </c>
      <c r="R29" s="87"/>
      <c r="S29" s="87">
        <f t="shared" si="1"/>
        <v>10.232999999999999</v>
      </c>
      <c r="T29" s="88">
        <v>71.805194154880922</v>
      </c>
      <c r="U29" s="87">
        <f t="shared" si="2"/>
        <v>49.266089574708317</v>
      </c>
      <c r="V29" s="87"/>
      <c r="W29" s="89">
        <v>28.699000000000002</v>
      </c>
      <c r="X29" s="90">
        <v>395.04500000000002</v>
      </c>
      <c r="Y29" s="90">
        <v>770.23599999999999</v>
      </c>
      <c r="Z29" s="99">
        <v>2.77</v>
      </c>
      <c r="AA29" s="99">
        <v>7.31</v>
      </c>
      <c r="AB29" s="87">
        <v>2.1179999999999999</v>
      </c>
      <c r="AC29" s="90">
        <v>233.09200000000001</v>
      </c>
      <c r="AD29" s="92">
        <v>4.5759999999999996</v>
      </c>
      <c r="AE29" s="92">
        <v>5.0389999999999997</v>
      </c>
      <c r="AF29" s="89">
        <v>20.7</v>
      </c>
      <c r="AG29" s="89">
        <v>83.251000000000005</v>
      </c>
      <c r="AH29" s="89">
        <v>22.488</v>
      </c>
      <c r="AI29" s="90">
        <v>616.59799999999996</v>
      </c>
      <c r="AJ29" s="90">
        <v>377.86200000000002</v>
      </c>
      <c r="AK29" s="89">
        <v>96.55</v>
      </c>
      <c r="AL29" s="90">
        <v>230.51499999999999</v>
      </c>
      <c r="AM29" s="89">
        <v>20.335999999999999</v>
      </c>
      <c r="AN29" s="90">
        <v>104.804</v>
      </c>
      <c r="AO29" s="89">
        <v>37.536000000000001</v>
      </c>
      <c r="AP29" s="89">
        <v>8.1839999999999993</v>
      </c>
      <c r="AQ29" s="92">
        <v>0.46700000000000003</v>
      </c>
      <c r="AR29" s="89">
        <v>43.484000000000002</v>
      </c>
      <c r="AS29" s="89">
        <v>87.153000000000006</v>
      </c>
      <c r="AT29" s="89">
        <v>9.3350000000000009</v>
      </c>
      <c r="AU29" s="89">
        <v>35.24</v>
      </c>
      <c r="AV29" s="92">
        <v>6.2759999999999998</v>
      </c>
      <c r="AW29" s="92">
        <v>2.0880000000000001</v>
      </c>
      <c r="AX29" s="92">
        <v>5.77</v>
      </c>
      <c r="AY29" s="92">
        <v>0.74099999999999999</v>
      </c>
      <c r="AZ29" s="92">
        <v>4.1040000000000001</v>
      </c>
      <c r="BA29" s="92">
        <v>0.755</v>
      </c>
      <c r="BB29" s="92">
        <v>1.964</v>
      </c>
      <c r="BC29" s="92">
        <v>0.26100000000000001</v>
      </c>
      <c r="BD29" s="92">
        <v>1.714</v>
      </c>
      <c r="BE29" s="92">
        <v>0.245</v>
      </c>
      <c r="BF29" s="7"/>
    </row>
    <row r="30" spans="1:58" s="7" customFormat="1" ht="16.5" thickBot="1" x14ac:dyDescent="0.3">
      <c r="A30" s="216" t="s">
        <v>469</v>
      </c>
      <c r="B30" s="217" t="s">
        <v>472</v>
      </c>
      <c r="C30" s="218" t="s">
        <v>74</v>
      </c>
      <c r="D30" s="219" t="s">
        <v>470</v>
      </c>
      <c r="E30" s="219" t="s">
        <v>471</v>
      </c>
      <c r="F30" s="220">
        <v>42.03</v>
      </c>
      <c r="G30" s="220">
        <v>13.74</v>
      </c>
      <c r="H30" s="220">
        <v>11.76</v>
      </c>
      <c r="I30" s="220">
        <v>12.26</v>
      </c>
      <c r="J30" s="220">
        <v>10.54</v>
      </c>
      <c r="K30" s="220">
        <v>3.53</v>
      </c>
      <c r="L30" s="220">
        <v>0.75800000000000001</v>
      </c>
      <c r="M30" s="220">
        <v>2.1</v>
      </c>
      <c r="N30" s="220">
        <v>0.70299999999999996</v>
      </c>
      <c r="O30" s="220">
        <v>0.20699999999999999</v>
      </c>
      <c r="P30" s="220">
        <v>1.36206</v>
      </c>
      <c r="Q30" s="221">
        <f>SUM(F30:O30)</f>
        <v>97.628</v>
      </c>
      <c r="R30" s="222"/>
      <c r="S30" s="222">
        <f>H30*0.9</f>
        <v>10.584</v>
      </c>
      <c r="T30" s="222"/>
      <c r="U30" s="223">
        <f>(G30/(G30+J30+K30+L30))*100</f>
        <v>48.095771492579111</v>
      </c>
      <c r="V30" s="222"/>
      <c r="W30" s="224">
        <v>11.583</v>
      </c>
      <c r="X30" s="224">
        <v>499.185</v>
      </c>
      <c r="Y30" s="224">
        <v>843.45500000000004</v>
      </c>
      <c r="Z30" s="224">
        <v>2.48</v>
      </c>
      <c r="AA30" s="224">
        <v>6.4009999999999998</v>
      </c>
      <c r="AB30" s="224">
        <v>1.716</v>
      </c>
      <c r="AC30" s="224">
        <v>199.01300000000001</v>
      </c>
      <c r="AD30" s="224">
        <v>4.0750000000000002</v>
      </c>
      <c r="AE30" s="224">
        <v>4.9729999999999999</v>
      </c>
      <c r="AF30" s="224">
        <v>22.292999999999999</v>
      </c>
      <c r="AG30" s="224">
        <v>83.856999999999999</v>
      </c>
      <c r="AH30" s="224">
        <v>25.827999999999999</v>
      </c>
      <c r="AI30" s="224">
        <v>449.36399999999998</v>
      </c>
      <c r="AJ30" s="224">
        <v>266.90600000000001</v>
      </c>
      <c r="AK30" s="224">
        <v>87.915999999999997</v>
      </c>
      <c r="AL30" s="224">
        <v>277.80900000000003</v>
      </c>
      <c r="AM30" s="224">
        <v>21.687000000000001</v>
      </c>
      <c r="AN30" s="224">
        <v>108.304</v>
      </c>
      <c r="AO30" s="224">
        <v>66.369</v>
      </c>
      <c r="AP30" s="224">
        <v>7.9939999999999998</v>
      </c>
      <c r="AQ30" s="224">
        <v>0.36799999999999999</v>
      </c>
      <c r="AR30" s="224">
        <v>44.823</v>
      </c>
      <c r="AS30" s="224">
        <v>90.825000000000003</v>
      </c>
      <c r="AT30" s="224">
        <v>9.8360000000000003</v>
      </c>
      <c r="AU30" s="224">
        <v>37.688000000000002</v>
      </c>
      <c r="AV30" s="224">
        <v>6.8360000000000003</v>
      </c>
      <c r="AW30" s="224">
        <v>2.27</v>
      </c>
      <c r="AX30" s="224">
        <v>6.3840000000000003</v>
      </c>
      <c r="AY30" s="224">
        <v>0.82199999999999995</v>
      </c>
      <c r="AZ30" s="224">
        <v>4.5359999999999996</v>
      </c>
      <c r="BA30" s="224">
        <v>0.81899999999999995</v>
      </c>
      <c r="BB30" s="224">
        <v>2.09</v>
      </c>
      <c r="BC30" s="224">
        <v>0.27200000000000002</v>
      </c>
      <c r="BD30" s="224">
        <v>1.732</v>
      </c>
      <c r="BE30" s="224">
        <v>0.247</v>
      </c>
      <c r="BF30" s="20"/>
    </row>
    <row r="31" spans="1:58" s="20" customFormat="1" ht="13.5" thickBot="1" x14ac:dyDescent="0.25">
      <c r="A31" s="62" t="s">
        <v>86</v>
      </c>
      <c r="B31" s="63" t="s">
        <v>87</v>
      </c>
      <c r="C31" s="64" t="s">
        <v>74</v>
      </c>
      <c r="D31" s="63" t="s">
        <v>364</v>
      </c>
      <c r="E31" s="63" t="s">
        <v>380</v>
      </c>
      <c r="F31" s="65">
        <v>48.351100000000002</v>
      </c>
      <c r="G31" s="65">
        <v>16.127300000000002</v>
      </c>
      <c r="H31" s="65">
        <v>10.973699999999999</v>
      </c>
      <c r="I31" s="65">
        <v>7.0185000000000004</v>
      </c>
      <c r="J31" s="65">
        <v>7.9619</v>
      </c>
      <c r="K31" s="65">
        <v>4.5236999999999998</v>
      </c>
      <c r="L31" s="65">
        <v>1.6202000000000001</v>
      </c>
      <c r="M31" s="65">
        <v>2.0019</v>
      </c>
      <c r="N31" s="65">
        <v>0.42980000000000002</v>
      </c>
      <c r="O31" s="65" t="s">
        <v>54</v>
      </c>
      <c r="P31" s="65" t="s">
        <v>54</v>
      </c>
      <c r="Q31" s="65">
        <f t="shared" si="0"/>
        <v>99.008100000000013</v>
      </c>
      <c r="R31" s="65"/>
      <c r="S31" s="65">
        <f t="shared" si="1"/>
        <v>9.8763299999999994</v>
      </c>
      <c r="T31" s="66">
        <v>55.883983519101307</v>
      </c>
      <c r="U31" s="65">
        <f t="shared" si="2"/>
        <v>53.343190079747025</v>
      </c>
      <c r="V31" s="65"/>
      <c r="W31" s="67">
        <v>39.590000000000003</v>
      </c>
      <c r="X31" s="66">
        <v>480.2</v>
      </c>
      <c r="Y31" s="66">
        <v>838.6</v>
      </c>
      <c r="Z31" s="65">
        <v>3.7170000000000001</v>
      </c>
      <c r="AA31" s="65">
        <v>8.02</v>
      </c>
      <c r="AB31" s="65">
        <v>1.9019999999999999</v>
      </c>
      <c r="AC31" s="66">
        <v>344.8</v>
      </c>
      <c r="AD31" s="65">
        <v>6.1269999999999998</v>
      </c>
      <c r="AE31" s="65">
        <v>5.202</v>
      </c>
      <c r="AF31" s="67">
        <v>22.91</v>
      </c>
      <c r="AG31" s="67">
        <v>86.16</v>
      </c>
      <c r="AH31" s="67">
        <v>18.14</v>
      </c>
      <c r="AI31" s="66">
        <v>202.6</v>
      </c>
      <c r="AJ31" s="66">
        <v>110.4</v>
      </c>
      <c r="AK31" s="67">
        <v>59.6</v>
      </c>
      <c r="AL31" s="66">
        <v>182.3</v>
      </c>
      <c r="AM31" s="67">
        <v>24</v>
      </c>
      <c r="AN31" s="66">
        <v>107.8</v>
      </c>
      <c r="AO31" s="67">
        <v>50.83</v>
      </c>
      <c r="AP31" s="67">
        <v>8.5459999999999994</v>
      </c>
      <c r="AQ31" s="65"/>
      <c r="AR31" s="67">
        <v>61.87</v>
      </c>
      <c r="AS31" s="66">
        <v>115.1</v>
      </c>
      <c r="AT31" s="67">
        <v>12.14</v>
      </c>
      <c r="AU31" s="67">
        <v>41.62</v>
      </c>
      <c r="AV31" s="65">
        <v>7.133</v>
      </c>
      <c r="AW31" s="65">
        <v>2.3029999999999999</v>
      </c>
      <c r="AX31" s="65">
        <v>6.0640000000000001</v>
      </c>
      <c r="AY31" s="65">
        <v>0.84399999999999997</v>
      </c>
      <c r="AZ31" s="65">
        <v>4.7850000000000001</v>
      </c>
      <c r="BA31" s="65">
        <v>0.873</v>
      </c>
      <c r="BB31" s="65">
        <v>2.3639999999999999</v>
      </c>
      <c r="BC31" s="65">
        <v>0.32300000000000001</v>
      </c>
      <c r="BD31" s="65">
        <v>2.1280000000000001</v>
      </c>
      <c r="BE31" s="65">
        <v>0.32300000000000001</v>
      </c>
    </row>
    <row r="32" spans="1:58" s="20" customFormat="1" ht="12.75" x14ac:dyDescent="0.2">
      <c r="A32" s="68" t="s">
        <v>82</v>
      </c>
      <c r="B32" s="69" t="s">
        <v>83</v>
      </c>
      <c r="C32" s="70" t="s">
        <v>74</v>
      </c>
      <c r="D32" s="71" t="s">
        <v>128</v>
      </c>
      <c r="E32" s="71" t="s">
        <v>129</v>
      </c>
      <c r="F32" s="72">
        <v>41.64</v>
      </c>
      <c r="G32" s="72">
        <v>14.77</v>
      </c>
      <c r="H32" s="72">
        <v>13.01</v>
      </c>
      <c r="I32" s="72">
        <v>9.57</v>
      </c>
      <c r="J32" s="72">
        <v>10.6</v>
      </c>
      <c r="K32" s="72">
        <v>3.76</v>
      </c>
      <c r="L32" s="72">
        <v>1.63</v>
      </c>
      <c r="M32" s="72">
        <v>2.92</v>
      </c>
      <c r="N32" s="72">
        <v>0.91100000000000003</v>
      </c>
      <c r="O32" s="72">
        <v>0.21099999999999999</v>
      </c>
      <c r="P32" s="72" t="s">
        <v>64</v>
      </c>
      <c r="Q32" s="72">
        <f t="shared" si="0"/>
        <v>99.022000000000006</v>
      </c>
      <c r="R32" s="72"/>
      <c r="S32" s="72">
        <f t="shared" si="1"/>
        <v>11.709</v>
      </c>
      <c r="T32" s="73">
        <v>59.298566298695398</v>
      </c>
      <c r="U32" s="72">
        <f t="shared" si="2"/>
        <v>48.016905071521464</v>
      </c>
      <c r="V32" s="72"/>
      <c r="W32" s="74">
        <v>34.338000000000001</v>
      </c>
      <c r="X32" s="75">
        <v>432.05</v>
      </c>
      <c r="Y32" s="75">
        <v>893.08100000000002</v>
      </c>
      <c r="Z32" s="76">
        <v>2.0489999999999999</v>
      </c>
      <c r="AA32" s="76">
        <v>6.0659999999999998</v>
      </c>
      <c r="AB32" s="72">
        <v>1.7669999999999999</v>
      </c>
      <c r="AC32" s="75">
        <v>213.77500000000001</v>
      </c>
      <c r="AD32" s="77">
        <v>4.5199999999999996</v>
      </c>
      <c r="AE32" s="77">
        <v>5.2530000000000001</v>
      </c>
      <c r="AF32" s="74">
        <v>26.094000000000001</v>
      </c>
      <c r="AG32" s="74">
        <v>93.22</v>
      </c>
      <c r="AH32" s="74">
        <v>29.331</v>
      </c>
      <c r="AI32" s="75">
        <v>240.59899999999999</v>
      </c>
      <c r="AJ32" s="74">
        <v>87.89</v>
      </c>
      <c r="AK32" s="74">
        <v>92.608999999999995</v>
      </c>
      <c r="AL32" s="75">
        <v>322.09300000000002</v>
      </c>
      <c r="AM32" s="74">
        <v>21.882999999999999</v>
      </c>
      <c r="AN32" s="74">
        <v>98.757999999999996</v>
      </c>
      <c r="AO32" s="74">
        <v>80.840999999999994</v>
      </c>
      <c r="AP32" s="74">
        <v>5.8230000000000004</v>
      </c>
      <c r="AQ32" s="77">
        <v>0.39300000000000002</v>
      </c>
      <c r="AR32" s="74">
        <v>45.302999999999997</v>
      </c>
      <c r="AS32" s="74">
        <v>93.956000000000003</v>
      </c>
      <c r="AT32" s="74">
        <v>10.420999999999999</v>
      </c>
      <c r="AU32" s="74">
        <v>41.290999999999997</v>
      </c>
      <c r="AV32" s="77">
        <v>7.7350000000000003</v>
      </c>
      <c r="AW32" s="77">
        <v>2.5339999999999998</v>
      </c>
      <c r="AX32" s="77">
        <v>7.2249999999999996</v>
      </c>
      <c r="AY32" s="77">
        <v>0.94799999999999995</v>
      </c>
      <c r="AZ32" s="77">
        <v>5.2759999999999998</v>
      </c>
      <c r="BA32" s="77">
        <v>0.97299999999999998</v>
      </c>
      <c r="BB32" s="77">
        <v>2.484</v>
      </c>
      <c r="BC32" s="77">
        <v>0.32400000000000001</v>
      </c>
      <c r="BD32" s="77">
        <v>2.0720000000000001</v>
      </c>
      <c r="BE32" s="77">
        <v>0.29699999999999999</v>
      </c>
    </row>
    <row r="33" spans="1:58" s="20" customFormat="1" ht="13.5" thickBot="1" x14ac:dyDescent="0.25">
      <c r="A33" s="38" t="s">
        <v>84</v>
      </c>
      <c r="B33" s="39" t="s">
        <v>83</v>
      </c>
      <c r="C33" s="40" t="s">
        <v>74</v>
      </c>
      <c r="D33" s="41" t="s">
        <v>130</v>
      </c>
      <c r="E33" s="41" t="s">
        <v>131</v>
      </c>
      <c r="F33" s="42">
        <v>41.59</v>
      </c>
      <c r="G33" s="42">
        <v>14.02</v>
      </c>
      <c r="H33" s="42">
        <v>12.51</v>
      </c>
      <c r="I33" s="42">
        <v>11.26</v>
      </c>
      <c r="J33" s="42">
        <v>10.96</v>
      </c>
      <c r="K33" s="42">
        <v>2.7</v>
      </c>
      <c r="L33" s="42">
        <v>1.4</v>
      </c>
      <c r="M33" s="42">
        <v>2.56</v>
      </c>
      <c r="N33" s="42">
        <v>0.96299999999999997</v>
      </c>
      <c r="O33" s="42">
        <v>0.19900000000000001</v>
      </c>
      <c r="P33" s="42">
        <v>0.99529000000000001</v>
      </c>
      <c r="Q33" s="42">
        <f t="shared" si="0"/>
        <v>98.162000000000006</v>
      </c>
      <c r="R33" s="42"/>
      <c r="S33" s="42">
        <f t="shared" si="1"/>
        <v>11.259</v>
      </c>
      <c r="T33" s="43">
        <v>64.063820217817067</v>
      </c>
      <c r="U33" s="42">
        <f t="shared" si="2"/>
        <v>48.211829436038514</v>
      </c>
      <c r="V33" s="42"/>
      <c r="W33" s="96">
        <v>29.071999999999999</v>
      </c>
      <c r="X33" s="97">
        <v>418.10500000000002</v>
      </c>
      <c r="Y33" s="97">
        <v>769.13699999999994</v>
      </c>
      <c r="Z33" s="81">
        <v>9.24</v>
      </c>
      <c r="AA33" s="81">
        <v>5.7549999999999999</v>
      </c>
      <c r="AB33" s="42">
        <v>1.621</v>
      </c>
      <c r="AC33" s="97">
        <v>190.38499999999999</v>
      </c>
      <c r="AD33" s="98">
        <v>4.1340000000000003</v>
      </c>
      <c r="AE33" s="98">
        <v>4.88</v>
      </c>
      <c r="AF33" s="96">
        <v>22.812999999999999</v>
      </c>
      <c r="AG33" s="96">
        <v>85.363</v>
      </c>
      <c r="AH33" s="96">
        <v>26.463999999999999</v>
      </c>
      <c r="AI33" s="97">
        <v>376.75299999999999</v>
      </c>
      <c r="AJ33" s="97">
        <v>156.78299999999999</v>
      </c>
      <c r="AK33" s="96">
        <v>86.444000000000003</v>
      </c>
      <c r="AL33" s="97">
        <v>263.62700000000001</v>
      </c>
      <c r="AM33" s="96">
        <v>20.559000000000001</v>
      </c>
      <c r="AN33" s="96">
        <v>90.503</v>
      </c>
      <c r="AO33" s="96">
        <v>65.221000000000004</v>
      </c>
      <c r="AP33" s="96">
        <v>6.7190000000000003</v>
      </c>
      <c r="AQ33" s="98">
        <v>0.442</v>
      </c>
      <c r="AR33" s="96">
        <v>45.866999999999997</v>
      </c>
      <c r="AS33" s="96">
        <v>93.873999999999995</v>
      </c>
      <c r="AT33" s="96">
        <v>10.628</v>
      </c>
      <c r="AU33" s="96">
        <v>41.451000000000001</v>
      </c>
      <c r="AV33" s="98">
        <v>7.5140000000000002</v>
      </c>
      <c r="AW33" s="98">
        <v>2.3959999999999999</v>
      </c>
      <c r="AX33" s="98">
        <v>6.8860000000000001</v>
      </c>
      <c r="AY33" s="98">
        <v>0.88700000000000001</v>
      </c>
      <c r="AZ33" s="98">
        <v>4.8680000000000003</v>
      </c>
      <c r="BA33" s="98">
        <v>0.88</v>
      </c>
      <c r="BB33" s="98">
        <v>2.2679999999999998</v>
      </c>
      <c r="BC33" s="98">
        <v>0.29799999999999999</v>
      </c>
      <c r="BD33" s="98">
        <v>1.883</v>
      </c>
      <c r="BE33" s="98">
        <v>0.26800000000000002</v>
      </c>
    </row>
    <row r="34" spans="1:58" s="20" customFormat="1" ht="12.75" x14ac:dyDescent="0.2">
      <c r="A34" s="46" t="s">
        <v>62</v>
      </c>
      <c r="B34" s="47" t="s">
        <v>63</v>
      </c>
      <c r="C34" s="48" t="s">
        <v>51</v>
      </c>
      <c r="D34" s="49" t="s">
        <v>365</v>
      </c>
      <c r="E34" s="49" t="s">
        <v>381</v>
      </c>
      <c r="F34" s="50">
        <v>42.95</v>
      </c>
      <c r="G34" s="50">
        <v>14.66</v>
      </c>
      <c r="H34" s="50">
        <v>12.6</v>
      </c>
      <c r="I34" s="50">
        <v>11.47</v>
      </c>
      <c r="J34" s="50">
        <v>9.52</v>
      </c>
      <c r="K34" s="50">
        <v>3.25</v>
      </c>
      <c r="L34" s="50">
        <v>1.31</v>
      </c>
      <c r="M34" s="50">
        <v>2.5299999999999998</v>
      </c>
      <c r="N34" s="50">
        <v>0.69699999999999995</v>
      </c>
      <c r="O34" s="50">
        <v>0.20599999999999999</v>
      </c>
      <c r="P34" s="50" t="s">
        <v>64</v>
      </c>
      <c r="Q34" s="50">
        <f t="shared" si="0"/>
        <v>99.192999999999998</v>
      </c>
      <c r="R34" s="50"/>
      <c r="S34" s="50">
        <f t="shared" si="1"/>
        <v>11.34</v>
      </c>
      <c r="T34" s="51">
        <v>64.323779622674309</v>
      </c>
      <c r="U34" s="50">
        <f t="shared" si="2"/>
        <v>51.009046624913012</v>
      </c>
      <c r="V34" s="50"/>
      <c r="W34" s="52">
        <v>25.626000000000001</v>
      </c>
      <c r="X34" s="53">
        <v>326.90199999999999</v>
      </c>
      <c r="Y34" s="53">
        <v>722.14200000000005</v>
      </c>
      <c r="Z34" s="54">
        <v>1.867</v>
      </c>
      <c r="AA34" s="54">
        <v>4.0659999999999998</v>
      </c>
      <c r="AB34" s="50">
        <v>1.26</v>
      </c>
      <c r="AC34" s="53">
        <v>206.881</v>
      </c>
      <c r="AD34" s="55">
        <v>4.4560000000000004</v>
      </c>
      <c r="AE34" s="55">
        <v>3.83</v>
      </c>
      <c r="AF34" s="52">
        <v>21.692</v>
      </c>
      <c r="AG34" s="52">
        <v>62.276000000000003</v>
      </c>
      <c r="AH34" s="52">
        <v>24</v>
      </c>
      <c r="AI34" s="53">
        <v>293.00200000000001</v>
      </c>
      <c r="AJ34" s="53">
        <v>197.30099999999999</v>
      </c>
      <c r="AK34" s="52">
        <v>97.774000000000001</v>
      </c>
      <c r="AL34" s="53">
        <v>241.05199999999999</v>
      </c>
      <c r="AM34" s="52">
        <v>19.5</v>
      </c>
      <c r="AN34" s="52">
        <v>91.14</v>
      </c>
      <c r="AO34" s="52">
        <v>82.501999999999995</v>
      </c>
      <c r="AP34" s="52">
        <v>6.4640000000000004</v>
      </c>
      <c r="AQ34" s="55">
        <v>0.314</v>
      </c>
      <c r="AR34" s="52">
        <v>35.191000000000003</v>
      </c>
      <c r="AS34" s="52">
        <v>74.477000000000004</v>
      </c>
      <c r="AT34" s="52">
        <v>8.7059999999999995</v>
      </c>
      <c r="AU34" s="52">
        <v>34.234999999999999</v>
      </c>
      <c r="AV34" s="55">
        <v>6.4790000000000001</v>
      </c>
      <c r="AW34" s="55">
        <v>2.1579999999999999</v>
      </c>
      <c r="AX34" s="55">
        <v>6.0780000000000003</v>
      </c>
      <c r="AY34" s="55">
        <v>0.80100000000000005</v>
      </c>
      <c r="AZ34" s="55">
        <v>4.5590000000000002</v>
      </c>
      <c r="BA34" s="55">
        <v>0.83699999999999997</v>
      </c>
      <c r="BB34" s="55">
        <v>2.1829999999999998</v>
      </c>
      <c r="BC34" s="55">
        <v>0.28999999999999998</v>
      </c>
      <c r="BD34" s="55">
        <v>1.881</v>
      </c>
      <c r="BE34" s="55">
        <v>0.26600000000000001</v>
      </c>
    </row>
    <row r="35" spans="1:58" s="20" customFormat="1" ht="13.5" thickBot="1" x14ac:dyDescent="0.25">
      <c r="A35" s="62" t="s">
        <v>65</v>
      </c>
      <c r="B35" s="63" t="s">
        <v>63</v>
      </c>
      <c r="C35" s="64" t="s">
        <v>51</v>
      </c>
      <c r="D35" s="79" t="s">
        <v>366</v>
      </c>
      <c r="E35" s="79" t="s">
        <v>382</v>
      </c>
      <c r="F35" s="65">
        <v>43.06</v>
      </c>
      <c r="G35" s="65">
        <v>14.41</v>
      </c>
      <c r="H35" s="65">
        <v>12.52</v>
      </c>
      <c r="I35" s="65">
        <v>11.54</v>
      </c>
      <c r="J35" s="65">
        <v>9.6300000000000008</v>
      </c>
      <c r="K35" s="65">
        <v>3.3</v>
      </c>
      <c r="L35" s="65">
        <v>1.23</v>
      </c>
      <c r="M35" s="65">
        <v>2.54</v>
      </c>
      <c r="N35" s="65">
        <v>0.67100000000000004</v>
      </c>
      <c r="O35" s="65">
        <v>0.19800000000000001</v>
      </c>
      <c r="P35" s="65" t="s">
        <v>64</v>
      </c>
      <c r="Q35" s="65">
        <f t="shared" si="0"/>
        <v>99.099000000000004</v>
      </c>
      <c r="R35" s="65"/>
      <c r="S35" s="65">
        <f t="shared" si="1"/>
        <v>11.268000000000001</v>
      </c>
      <c r="T35" s="66">
        <v>64.60905999392007</v>
      </c>
      <c r="U35" s="65">
        <f t="shared" si="2"/>
        <v>50.437521876093804</v>
      </c>
      <c r="V35" s="65"/>
      <c r="W35" s="100">
        <v>25.585000000000001</v>
      </c>
      <c r="X35" s="101">
        <v>316.03399999999999</v>
      </c>
      <c r="Y35" s="101">
        <v>721.17600000000004</v>
      </c>
      <c r="Z35" s="80">
        <v>1.8620000000000001</v>
      </c>
      <c r="AA35" s="80">
        <v>4.0309999999999997</v>
      </c>
      <c r="AB35" s="65">
        <v>1.236</v>
      </c>
      <c r="AC35" s="101">
        <v>203.52799999999999</v>
      </c>
      <c r="AD35" s="102">
        <v>4.3899999999999997</v>
      </c>
      <c r="AE35" s="102">
        <v>3.9039999999999999</v>
      </c>
      <c r="AF35" s="100">
        <v>21.248999999999999</v>
      </c>
      <c r="AG35" s="100">
        <v>65.53</v>
      </c>
      <c r="AH35" s="100">
        <v>24.5</v>
      </c>
      <c r="AI35" s="101">
        <v>283.44200000000001</v>
      </c>
      <c r="AJ35" s="101">
        <v>193.911</v>
      </c>
      <c r="AK35" s="100">
        <v>92.685000000000002</v>
      </c>
      <c r="AL35" s="101">
        <v>243.16200000000001</v>
      </c>
      <c r="AM35" s="100">
        <v>19.178000000000001</v>
      </c>
      <c r="AN35" s="100">
        <v>91.06</v>
      </c>
      <c r="AO35" s="100">
        <v>72.808999999999997</v>
      </c>
      <c r="AP35" s="100">
        <v>5.0369999999999999</v>
      </c>
      <c r="AQ35" s="102">
        <v>0.30499999999999999</v>
      </c>
      <c r="AR35" s="100">
        <v>34.345999999999997</v>
      </c>
      <c r="AS35" s="100">
        <v>72.766000000000005</v>
      </c>
      <c r="AT35" s="100">
        <v>8.375</v>
      </c>
      <c r="AU35" s="100">
        <v>33.613</v>
      </c>
      <c r="AV35" s="102">
        <v>6.3810000000000002</v>
      </c>
      <c r="AW35" s="102">
        <v>2.1269999999999998</v>
      </c>
      <c r="AX35" s="102">
        <v>6.0019999999999998</v>
      </c>
      <c r="AY35" s="102">
        <v>0.79600000000000004</v>
      </c>
      <c r="AZ35" s="102">
        <v>4.4850000000000003</v>
      </c>
      <c r="BA35" s="102">
        <v>0.82799999999999996</v>
      </c>
      <c r="BB35" s="102">
        <v>2.173</v>
      </c>
      <c r="BC35" s="102">
        <v>0.28899999999999998</v>
      </c>
      <c r="BD35" s="102">
        <v>1.88</v>
      </c>
      <c r="BE35" s="102">
        <v>0.26700000000000002</v>
      </c>
    </row>
    <row r="36" spans="1:58" s="20" customFormat="1" ht="12.75" x14ac:dyDescent="0.2">
      <c r="A36" s="68" t="s">
        <v>58</v>
      </c>
      <c r="B36" s="69" t="s">
        <v>59</v>
      </c>
      <c r="C36" s="107" t="s">
        <v>51</v>
      </c>
      <c r="D36" s="71" t="s">
        <v>367</v>
      </c>
      <c r="E36" s="71" t="s">
        <v>138</v>
      </c>
      <c r="F36" s="72">
        <v>41.79</v>
      </c>
      <c r="G36" s="72">
        <v>14.3</v>
      </c>
      <c r="H36" s="72">
        <v>12.9</v>
      </c>
      <c r="I36" s="72">
        <v>11.48</v>
      </c>
      <c r="J36" s="72">
        <v>9.52</v>
      </c>
      <c r="K36" s="72">
        <v>3.03</v>
      </c>
      <c r="L36" s="72">
        <v>1.31</v>
      </c>
      <c r="M36" s="72">
        <v>2.64</v>
      </c>
      <c r="N36" s="72">
        <v>0.81599999999999995</v>
      </c>
      <c r="O36" s="72">
        <v>0.214</v>
      </c>
      <c r="P36" s="72">
        <v>0.97843000000000002</v>
      </c>
      <c r="Q36" s="72">
        <f t="shared" si="0"/>
        <v>98.000000000000014</v>
      </c>
      <c r="R36" s="72"/>
      <c r="S36" s="72">
        <f t="shared" si="1"/>
        <v>11.610000000000001</v>
      </c>
      <c r="T36" s="73">
        <v>63.802122592292513</v>
      </c>
      <c r="U36" s="72">
        <f t="shared" si="2"/>
        <v>50.78125</v>
      </c>
      <c r="V36" s="72"/>
      <c r="W36" s="74">
        <v>25.712</v>
      </c>
      <c r="X36" s="75">
        <v>327.03399999999999</v>
      </c>
      <c r="Y36" s="75">
        <v>723.4</v>
      </c>
      <c r="Z36" s="76">
        <v>1.631</v>
      </c>
      <c r="AA36" s="76">
        <v>3.6040000000000001</v>
      </c>
      <c r="AB36" s="72">
        <v>1.177</v>
      </c>
      <c r="AC36" s="75">
        <v>214.239</v>
      </c>
      <c r="AD36" s="77">
        <v>4.5890000000000004</v>
      </c>
      <c r="AE36" s="77">
        <v>3.573</v>
      </c>
      <c r="AF36" s="74">
        <v>23.143000000000001</v>
      </c>
      <c r="AG36" s="74">
        <v>64.399000000000001</v>
      </c>
      <c r="AH36" s="74">
        <v>24.114000000000001</v>
      </c>
      <c r="AI36" s="75">
        <v>252.55099999999999</v>
      </c>
      <c r="AJ36" s="75">
        <v>193.01599999999999</v>
      </c>
      <c r="AK36" s="74">
        <v>81.631</v>
      </c>
      <c r="AL36" s="75">
        <v>233.12799999999999</v>
      </c>
      <c r="AM36" s="74">
        <v>19.068999999999999</v>
      </c>
      <c r="AN36" s="74">
        <v>96.168999999999997</v>
      </c>
      <c r="AO36" s="74">
        <v>49.738999999999997</v>
      </c>
      <c r="AP36" s="74">
        <v>6.4450000000000003</v>
      </c>
      <c r="AQ36" s="77">
        <v>0.30499999999999999</v>
      </c>
      <c r="AR36" s="74">
        <v>34.942</v>
      </c>
      <c r="AS36" s="74">
        <v>76.224999999999994</v>
      </c>
      <c r="AT36" s="74">
        <v>9.0060000000000002</v>
      </c>
      <c r="AU36" s="74">
        <v>36.518999999999998</v>
      </c>
      <c r="AV36" s="77">
        <v>6.9829999999999997</v>
      </c>
      <c r="AW36" s="77">
        <v>2.3039999999999998</v>
      </c>
      <c r="AX36" s="77">
        <v>6.5739999999999998</v>
      </c>
      <c r="AY36" s="77">
        <v>0.86499999999999999</v>
      </c>
      <c r="AZ36" s="77">
        <v>4.9029999999999996</v>
      </c>
      <c r="BA36" s="77">
        <v>0.90700000000000003</v>
      </c>
      <c r="BB36" s="77">
        <v>2.34</v>
      </c>
      <c r="BC36" s="77">
        <v>0.311</v>
      </c>
      <c r="BD36" s="77">
        <v>2.0089999999999999</v>
      </c>
      <c r="BE36" s="77">
        <v>0.28399999999999997</v>
      </c>
    </row>
    <row r="37" spans="1:58" s="20" customFormat="1" ht="12.75" x14ac:dyDescent="0.2">
      <c r="A37" s="27" t="s">
        <v>60</v>
      </c>
      <c r="B37" s="28" t="s">
        <v>59</v>
      </c>
      <c r="C37" s="109" t="s">
        <v>51</v>
      </c>
      <c r="D37" s="30" t="s">
        <v>369</v>
      </c>
      <c r="E37" s="30" t="s">
        <v>139</v>
      </c>
      <c r="F37" s="31">
        <v>41.54</v>
      </c>
      <c r="G37" s="31">
        <v>13.98</v>
      </c>
      <c r="H37" s="31">
        <v>12.66</v>
      </c>
      <c r="I37" s="31">
        <v>11.33</v>
      </c>
      <c r="J37" s="31">
        <v>9.8800000000000008</v>
      </c>
      <c r="K37" s="31">
        <v>2.8</v>
      </c>
      <c r="L37" s="31">
        <v>1.5</v>
      </c>
      <c r="M37" s="31">
        <v>2.58</v>
      </c>
      <c r="N37" s="31">
        <v>0.81100000000000005</v>
      </c>
      <c r="O37" s="31">
        <v>0.21</v>
      </c>
      <c r="P37" s="31">
        <v>1.91971</v>
      </c>
      <c r="Q37" s="31">
        <f t="shared" si="0"/>
        <v>97.290999999999983</v>
      </c>
      <c r="R37" s="31"/>
      <c r="S37" s="31">
        <f t="shared" si="1"/>
        <v>11.394</v>
      </c>
      <c r="T37" s="32">
        <v>63.931990389793114</v>
      </c>
      <c r="U37" s="31">
        <f t="shared" si="2"/>
        <v>49.644886363636367</v>
      </c>
      <c r="V37" s="31"/>
      <c r="W37" s="33">
        <v>27.488</v>
      </c>
      <c r="X37" s="32">
        <v>352.22300000000001</v>
      </c>
      <c r="Y37" s="32">
        <v>756.52700000000004</v>
      </c>
      <c r="Z37" s="78">
        <v>2.4159999999999999</v>
      </c>
      <c r="AA37" s="78">
        <v>4.165</v>
      </c>
      <c r="AB37" s="31">
        <v>1.3180000000000001</v>
      </c>
      <c r="AC37" s="32">
        <v>235.66900000000001</v>
      </c>
      <c r="AD37" s="31">
        <v>4.6070000000000002</v>
      </c>
      <c r="AE37" s="31">
        <v>3.516</v>
      </c>
      <c r="AF37" s="37">
        <v>23.363</v>
      </c>
      <c r="AG37" s="37">
        <v>63.619</v>
      </c>
      <c r="AH37" s="33">
        <v>24.106999999999999</v>
      </c>
      <c r="AI37" s="34">
        <v>264.53199999999998</v>
      </c>
      <c r="AJ37" s="34">
        <v>194.10499999999999</v>
      </c>
      <c r="AK37" s="33">
        <v>91.763000000000005</v>
      </c>
      <c r="AL37" s="34">
        <v>232.82</v>
      </c>
      <c r="AM37" s="33">
        <v>19.489000000000001</v>
      </c>
      <c r="AN37" s="33">
        <v>88.975999999999999</v>
      </c>
      <c r="AO37" s="33">
        <v>53.301000000000002</v>
      </c>
      <c r="AP37" s="33">
        <v>6.625</v>
      </c>
      <c r="AQ37" s="31">
        <v>0.30199999999999999</v>
      </c>
      <c r="AR37" s="37">
        <v>38.503999999999998</v>
      </c>
      <c r="AS37" s="37">
        <v>78.930999999999997</v>
      </c>
      <c r="AT37" s="37">
        <v>8.9819999999999993</v>
      </c>
      <c r="AU37" s="37">
        <v>36.188000000000002</v>
      </c>
      <c r="AV37" s="31">
        <v>6.9580000000000002</v>
      </c>
      <c r="AW37" s="31">
        <v>2.2949999999999999</v>
      </c>
      <c r="AX37" s="31">
        <v>6.5110000000000001</v>
      </c>
      <c r="AY37" s="31">
        <v>0.873</v>
      </c>
      <c r="AZ37" s="31">
        <v>4.8630000000000004</v>
      </c>
      <c r="BA37" s="31">
        <v>0.90500000000000003</v>
      </c>
      <c r="BB37" s="31">
        <v>2.3610000000000002</v>
      </c>
      <c r="BC37" s="31">
        <v>0.30399999999999999</v>
      </c>
      <c r="BD37" s="31">
        <v>1.962</v>
      </c>
      <c r="BE37" s="31">
        <v>0.29699999999999999</v>
      </c>
    </row>
    <row r="38" spans="1:58" s="20" customFormat="1" ht="13.5" thickBot="1" x14ac:dyDescent="0.25">
      <c r="A38" s="38" t="s">
        <v>61</v>
      </c>
      <c r="B38" s="39" t="s">
        <v>59</v>
      </c>
      <c r="C38" s="40" t="s">
        <v>51</v>
      </c>
      <c r="D38" s="41" t="s">
        <v>368</v>
      </c>
      <c r="E38" s="41" t="s">
        <v>140</v>
      </c>
      <c r="F38" s="42">
        <v>42.25</v>
      </c>
      <c r="G38" s="42">
        <v>14.26</v>
      </c>
      <c r="H38" s="42">
        <v>13.18</v>
      </c>
      <c r="I38" s="42">
        <v>11.32</v>
      </c>
      <c r="J38" s="42">
        <v>9.59</v>
      </c>
      <c r="K38" s="42">
        <v>2.81</v>
      </c>
      <c r="L38" s="42">
        <v>1.33</v>
      </c>
      <c r="M38" s="42">
        <v>2.7</v>
      </c>
      <c r="N38" s="42">
        <v>0.82799999999999996</v>
      </c>
      <c r="O38" s="42">
        <v>0.21</v>
      </c>
      <c r="P38" s="42">
        <v>0.50558999999999998</v>
      </c>
      <c r="Q38" s="42">
        <f t="shared" si="0"/>
        <v>98.477999999999994</v>
      </c>
      <c r="R38" s="42"/>
      <c r="S38" s="42">
        <f t="shared" si="1"/>
        <v>11.862</v>
      </c>
      <c r="T38" s="43">
        <v>62.978100559722407</v>
      </c>
      <c r="U38" s="42">
        <f t="shared" si="2"/>
        <v>50.94676670239371</v>
      </c>
      <c r="V38" s="42"/>
      <c r="W38" s="96">
        <v>26.962</v>
      </c>
      <c r="X38" s="97">
        <v>344.61399999999998</v>
      </c>
      <c r="Y38" s="97">
        <v>717.83900000000006</v>
      </c>
      <c r="Z38" s="81">
        <v>1.8859999999999999</v>
      </c>
      <c r="AA38" s="81">
        <v>3.802</v>
      </c>
      <c r="AB38" s="42">
        <v>1.2390000000000001</v>
      </c>
      <c r="AC38" s="97">
        <v>214.804</v>
      </c>
      <c r="AD38" s="98">
        <v>4.6289999999999996</v>
      </c>
      <c r="AE38" s="98">
        <v>3.8090000000000002</v>
      </c>
      <c r="AF38" s="96">
        <v>23.152999999999999</v>
      </c>
      <c r="AG38" s="96">
        <v>66.668000000000006</v>
      </c>
      <c r="AH38" s="96">
        <v>24.376000000000001</v>
      </c>
      <c r="AI38" s="97">
        <v>264.17200000000003</v>
      </c>
      <c r="AJ38" s="97">
        <v>188.715</v>
      </c>
      <c r="AK38" s="96">
        <v>86.307000000000002</v>
      </c>
      <c r="AL38" s="97">
        <v>242.72399999999999</v>
      </c>
      <c r="AM38" s="96">
        <v>19.048999999999999</v>
      </c>
      <c r="AN38" s="96">
        <v>89.698999999999998</v>
      </c>
      <c r="AO38" s="96">
        <v>53.820999999999998</v>
      </c>
      <c r="AP38" s="96">
        <v>4.1589999999999998</v>
      </c>
      <c r="AQ38" s="98">
        <v>0.29599999999999999</v>
      </c>
      <c r="AR38" s="96">
        <v>35.203000000000003</v>
      </c>
      <c r="AS38" s="96">
        <v>76.543999999999997</v>
      </c>
      <c r="AT38" s="96">
        <v>9.1080000000000005</v>
      </c>
      <c r="AU38" s="96">
        <v>36.5</v>
      </c>
      <c r="AV38" s="98">
        <v>6.9950000000000001</v>
      </c>
      <c r="AW38" s="98">
        <v>2.3109999999999999</v>
      </c>
      <c r="AX38" s="98">
        <v>6.5730000000000004</v>
      </c>
      <c r="AY38" s="98">
        <v>0.86899999999999999</v>
      </c>
      <c r="AZ38" s="98">
        <v>4.9260000000000002</v>
      </c>
      <c r="BA38" s="98">
        <v>0.90500000000000003</v>
      </c>
      <c r="BB38" s="98">
        <v>2.363</v>
      </c>
      <c r="BC38" s="98">
        <v>0.315</v>
      </c>
      <c r="BD38" s="98">
        <v>2.0379999999999998</v>
      </c>
      <c r="BE38" s="98">
        <v>0.28699999999999998</v>
      </c>
    </row>
    <row r="39" spans="1:58" s="20" customFormat="1" ht="12.75" x14ac:dyDescent="0.2">
      <c r="A39" s="225" t="s">
        <v>52</v>
      </c>
      <c r="B39" s="167" t="s">
        <v>53</v>
      </c>
      <c r="C39" s="103" t="s">
        <v>51</v>
      </c>
      <c r="D39" s="49" t="s">
        <v>370</v>
      </c>
      <c r="E39" s="49" t="s">
        <v>383</v>
      </c>
      <c r="F39" s="142">
        <v>42.508000000000003</v>
      </c>
      <c r="G39" s="142">
        <v>15.4826</v>
      </c>
      <c r="H39" s="142">
        <v>15.260300000000001</v>
      </c>
      <c r="I39" s="142">
        <v>9.6793999999999993</v>
      </c>
      <c r="J39" s="142">
        <v>9.1051000000000002</v>
      </c>
      <c r="K39" s="142">
        <v>3.4258000000000002</v>
      </c>
      <c r="L39" s="142">
        <v>1.2652000000000001</v>
      </c>
      <c r="M39" s="142">
        <v>2.9992000000000001</v>
      </c>
      <c r="N39" s="142">
        <v>0.65580000000000005</v>
      </c>
      <c r="O39" s="142" t="s">
        <v>54</v>
      </c>
      <c r="P39" s="142">
        <v>-0.44069999999999998</v>
      </c>
      <c r="Q39" s="50">
        <f t="shared" si="0"/>
        <v>100.38140000000001</v>
      </c>
      <c r="R39" s="142"/>
      <c r="S39" s="50">
        <f t="shared" si="1"/>
        <v>13.73427</v>
      </c>
      <c r="T39" s="141">
        <v>55.679189474640886</v>
      </c>
      <c r="U39" s="50">
        <f t="shared" si="2"/>
        <v>52.880080058199312</v>
      </c>
      <c r="V39" s="50"/>
      <c r="W39" s="226">
        <v>26.96</v>
      </c>
      <c r="X39" s="141">
        <v>379.3</v>
      </c>
      <c r="Y39" s="141">
        <v>748.5</v>
      </c>
      <c r="Z39" s="54">
        <v>2.1110000000000002</v>
      </c>
      <c r="AA39" s="54">
        <v>4.375</v>
      </c>
      <c r="AB39" s="50">
        <v>0.98499999999999999</v>
      </c>
      <c r="AC39" s="141">
        <v>194.1</v>
      </c>
      <c r="AD39" s="142">
        <v>4.3579999999999997</v>
      </c>
      <c r="AE39" s="142">
        <v>3.5219999999999998</v>
      </c>
      <c r="AF39" s="226">
        <v>23.29</v>
      </c>
      <c r="AG39" s="226">
        <v>65.010000000000005</v>
      </c>
      <c r="AH39" s="226">
        <v>25.22</v>
      </c>
      <c r="AI39" s="141">
        <v>184.5</v>
      </c>
      <c r="AJ39" s="141">
        <v>109.7</v>
      </c>
      <c r="AK39" s="226">
        <v>82.1</v>
      </c>
      <c r="AL39" s="141">
        <v>267.39999999999998</v>
      </c>
      <c r="AM39" s="226">
        <v>20</v>
      </c>
      <c r="AN39" s="141">
        <v>109.2</v>
      </c>
      <c r="AO39" s="226">
        <v>63.75</v>
      </c>
      <c r="AP39" s="226">
        <v>5.4459999999999997</v>
      </c>
      <c r="AQ39" s="142"/>
      <c r="AR39" s="226">
        <v>39.35</v>
      </c>
      <c r="AS39" s="226">
        <v>79.67</v>
      </c>
      <c r="AT39" s="226">
        <v>9.1560000000000006</v>
      </c>
      <c r="AU39" s="226">
        <v>36.49</v>
      </c>
      <c r="AV39" s="142">
        <v>7.1740000000000004</v>
      </c>
      <c r="AW39" s="142">
        <v>2.2959999999999998</v>
      </c>
      <c r="AX39" s="142">
        <v>6.4029999999999996</v>
      </c>
      <c r="AY39" s="142">
        <v>0.89900000000000002</v>
      </c>
      <c r="AZ39" s="142">
        <v>5.0049999999999999</v>
      </c>
      <c r="BA39" s="142">
        <v>0.92500000000000004</v>
      </c>
      <c r="BB39" s="142">
        <v>2.452</v>
      </c>
      <c r="BC39" s="142">
        <v>0.32500000000000001</v>
      </c>
      <c r="BD39" s="142">
        <v>1.978</v>
      </c>
      <c r="BE39" s="142">
        <v>0.30299999999999999</v>
      </c>
    </row>
    <row r="40" spans="1:58" s="20" customFormat="1" ht="12.75" x14ac:dyDescent="0.2">
      <c r="A40" s="227" t="s">
        <v>55</v>
      </c>
      <c r="B40" s="168" t="s">
        <v>53</v>
      </c>
      <c r="C40" s="104" t="s">
        <v>51</v>
      </c>
      <c r="D40" s="105" t="s">
        <v>132</v>
      </c>
      <c r="E40" s="105" t="s">
        <v>133</v>
      </c>
      <c r="F40" s="144">
        <v>43.73</v>
      </c>
      <c r="G40" s="144">
        <v>15.14</v>
      </c>
      <c r="H40" s="144">
        <v>12.78</v>
      </c>
      <c r="I40" s="144">
        <v>9.26</v>
      </c>
      <c r="J40" s="144">
        <v>9.39</v>
      </c>
      <c r="K40" s="144">
        <v>3.28</v>
      </c>
      <c r="L40" s="144">
        <v>1.54</v>
      </c>
      <c r="M40" s="144">
        <v>2.69</v>
      </c>
      <c r="N40" s="144">
        <v>0.82</v>
      </c>
      <c r="O40" s="144">
        <v>0.214</v>
      </c>
      <c r="P40" s="144">
        <v>0.33712999999999999</v>
      </c>
      <c r="Q40" s="59">
        <f t="shared" si="0"/>
        <v>98.843999999999994</v>
      </c>
      <c r="R40" s="144"/>
      <c r="S40" s="59">
        <f t="shared" si="1"/>
        <v>11.501999999999999</v>
      </c>
      <c r="T40" s="147">
        <v>58.933802811331745</v>
      </c>
      <c r="U40" s="59">
        <f t="shared" si="2"/>
        <v>51.584327086882453</v>
      </c>
      <c r="V40" s="59"/>
      <c r="W40" s="228">
        <v>30.585999999999999</v>
      </c>
      <c r="X40" s="229">
        <v>351.23200000000003</v>
      </c>
      <c r="Y40" s="229">
        <v>762.64</v>
      </c>
      <c r="Z40" s="106">
        <v>2.68</v>
      </c>
      <c r="AA40" s="106">
        <v>4.3579999999999997</v>
      </c>
      <c r="AB40" s="59">
        <v>1.266</v>
      </c>
      <c r="AC40" s="229">
        <v>226.56</v>
      </c>
      <c r="AD40" s="230">
        <v>4.7629999999999999</v>
      </c>
      <c r="AE40" s="230">
        <v>4.0730000000000004</v>
      </c>
      <c r="AF40" s="228">
        <v>24.966999999999999</v>
      </c>
      <c r="AG40" s="228">
        <v>65.903999999999996</v>
      </c>
      <c r="AH40" s="228">
        <v>24.78</v>
      </c>
      <c r="AI40" s="229">
        <v>260.62299999999999</v>
      </c>
      <c r="AJ40" s="229">
        <v>109.35599999999999</v>
      </c>
      <c r="AK40" s="228">
        <v>91.998999999999995</v>
      </c>
      <c r="AL40" s="229">
        <v>237.43899999999999</v>
      </c>
      <c r="AM40" s="228">
        <v>20.277000000000001</v>
      </c>
      <c r="AN40" s="228">
        <v>98.552000000000007</v>
      </c>
      <c r="AO40" s="228">
        <v>67.938999999999993</v>
      </c>
      <c r="AP40" s="228">
        <v>7.86</v>
      </c>
      <c r="AQ40" s="230">
        <v>0.377</v>
      </c>
      <c r="AR40" s="228">
        <v>36.491</v>
      </c>
      <c r="AS40" s="228">
        <v>79.305000000000007</v>
      </c>
      <c r="AT40" s="228">
        <v>9.4260000000000002</v>
      </c>
      <c r="AU40" s="228">
        <v>38.301000000000002</v>
      </c>
      <c r="AV40" s="230">
        <v>7.38</v>
      </c>
      <c r="AW40" s="230">
        <v>2.4279999999999999</v>
      </c>
      <c r="AX40" s="230">
        <v>6.9820000000000002</v>
      </c>
      <c r="AY40" s="230">
        <v>0.92100000000000004</v>
      </c>
      <c r="AZ40" s="230">
        <v>5.1760000000000002</v>
      </c>
      <c r="BA40" s="230">
        <v>0.97399999999999998</v>
      </c>
      <c r="BB40" s="230">
        <v>2.52</v>
      </c>
      <c r="BC40" s="230">
        <v>0.33700000000000002</v>
      </c>
      <c r="BD40" s="230">
        <v>2.1709999999999998</v>
      </c>
      <c r="BE40" s="230">
        <v>0.313</v>
      </c>
    </row>
    <row r="41" spans="1:58" s="20" customFormat="1" ht="12.75" x14ac:dyDescent="0.2">
      <c r="A41" s="227" t="s">
        <v>56</v>
      </c>
      <c r="B41" s="168" t="s">
        <v>53</v>
      </c>
      <c r="C41" s="104" t="s">
        <v>74</v>
      </c>
      <c r="D41" s="105" t="s">
        <v>134</v>
      </c>
      <c r="E41" s="105" t="s">
        <v>135</v>
      </c>
      <c r="F41" s="144">
        <v>41.41</v>
      </c>
      <c r="G41" s="144">
        <v>13.46</v>
      </c>
      <c r="H41" s="144">
        <v>11.84</v>
      </c>
      <c r="I41" s="144">
        <v>13.58</v>
      </c>
      <c r="J41" s="144">
        <v>10.76</v>
      </c>
      <c r="K41" s="144">
        <v>3.63</v>
      </c>
      <c r="L41" s="144">
        <v>0.78700000000000003</v>
      </c>
      <c r="M41" s="144">
        <v>2.16</v>
      </c>
      <c r="N41" s="144">
        <v>0.67900000000000005</v>
      </c>
      <c r="O41" s="144">
        <v>0.187</v>
      </c>
      <c r="P41" s="144">
        <v>0.73829</v>
      </c>
      <c r="Q41" s="59">
        <f t="shared" si="0"/>
        <v>98.492999999999995</v>
      </c>
      <c r="R41" s="144"/>
      <c r="S41" s="59">
        <f t="shared" si="1"/>
        <v>10.656000000000001</v>
      </c>
      <c r="T41" s="147">
        <v>69.434700561975262</v>
      </c>
      <c r="U41" s="59">
        <f t="shared" si="2"/>
        <v>47.002130111394358</v>
      </c>
      <c r="V41" s="59"/>
      <c r="W41" s="228">
        <v>11.023</v>
      </c>
      <c r="X41" s="229">
        <v>362.56599999999997</v>
      </c>
      <c r="Y41" s="229">
        <v>711.00300000000004</v>
      </c>
      <c r="Z41" s="106">
        <v>1.6879999999999999</v>
      </c>
      <c r="AA41" s="106">
        <v>4.774</v>
      </c>
      <c r="AB41" s="59">
        <v>1.319</v>
      </c>
      <c r="AC41" s="229">
        <v>158.36099999999999</v>
      </c>
      <c r="AD41" s="230">
        <v>3.4710000000000001</v>
      </c>
      <c r="AE41" s="230">
        <v>4.22</v>
      </c>
      <c r="AF41" s="228">
        <v>17.931999999999999</v>
      </c>
      <c r="AG41" s="228">
        <v>68.129000000000005</v>
      </c>
      <c r="AH41" s="228">
        <v>23.571999999999999</v>
      </c>
      <c r="AI41" s="229">
        <v>407.803</v>
      </c>
      <c r="AJ41" s="229">
        <v>268.392</v>
      </c>
      <c r="AK41" s="228">
        <v>91.956999999999994</v>
      </c>
      <c r="AL41" s="229">
        <v>247.59200000000001</v>
      </c>
      <c r="AM41" s="228">
        <v>19.803999999999998</v>
      </c>
      <c r="AN41" s="228">
        <v>97.77</v>
      </c>
      <c r="AO41" s="228">
        <v>66.92</v>
      </c>
      <c r="AP41" s="228">
        <v>4.9710000000000001</v>
      </c>
      <c r="AQ41" s="230">
        <v>0.39100000000000001</v>
      </c>
      <c r="AR41" s="228">
        <v>36.042000000000002</v>
      </c>
      <c r="AS41" s="228">
        <v>74.210999999999999</v>
      </c>
      <c r="AT41" s="228">
        <v>8.4390000000000001</v>
      </c>
      <c r="AU41" s="228">
        <v>32.689</v>
      </c>
      <c r="AV41" s="230">
        <v>6.0750000000000002</v>
      </c>
      <c r="AW41" s="230">
        <v>2.0390000000000001</v>
      </c>
      <c r="AX41" s="230">
        <v>5.5949999999999998</v>
      </c>
      <c r="AY41" s="230">
        <v>0.71499999999999997</v>
      </c>
      <c r="AZ41" s="230">
        <v>3.9249999999999998</v>
      </c>
      <c r="BA41" s="230">
        <v>0.69399999999999995</v>
      </c>
      <c r="BB41" s="230">
        <v>1.7689999999999999</v>
      </c>
      <c r="BC41" s="230">
        <v>0.221</v>
      </c>
      <c r="BD41" s="230">
        <v>1.383</v>
      </c>
      <c r="BE41" s="230">
        <v>0.189</v>
      </c>
    </row>
    <row r="42" spans="1:58" s="20" customFormat="1" ht="12.75" x14ac:dyDescent="0.2">
      <c r="A42" s="227" t="s">
        <v>57</v>
      </c>
      <c r="B42" s="168" t="s">
        <v>53</v>
      </c>
      <c r="C42" s="104" t="s">
        <v>74</v>
      </c>
      <c r="D42" s="105" t="s">
        <v>136</v>
      </c>
      <c r="E42" s="105" t="s">
        <v>137</v>
      </c>
      <c r="F42" s="144">
        <v>41.79</v>
      </c>
      <c r="G42" s="144">
        <v>13.6</v>
      </c>
      <c r="H42" s="144">
        <v>12.13</v>
      </c>
      <c r="I42" s="144">
        <v>13.46</v>
      </c>
      <c r="J42" s="144">
        <v>10.41</v>
      </c>
      <c r="K42" s="144">
        <v>3.45</v>
      </c>
      <c r="L42" s="144">
        <v>0.78200000000000003</v>
      </c>
      <c r="M42" s="144">
        <v>2.2200000000000002</v>
      </c>
      <c r="N42" s="144">
        <v>0.70399999999999996</v>
      </c>
      <c r="O42" s="144">
        <v>0.19800000000000001</v>
      </c>
      <c r="P42" s="144">
        <v>0.24546999999999999</v>
      </c>
      <c r="Q42" s="59">
        <f t="shared" si="0"/>
        <v>98.743999999999971</v>
      </c>
      <c r="R42" s="144"/>
      <c r="S42" s="59">
        <f t="shared" si="1"/>
        <v>10.917000000000002</v>
      </c>
      <c r="T42" s="147">
        <v>68.728299653504038</v>
      </c>
      <c r="U42" s="59">
        <f t="shared" si="2"/>
        <v>48.155229799589264</v>
      </c>
      <c r="V42" s="59"/>
      <c r="W42" s="228">
        <v>10.146000000000001</v>
      </c>
      <c r="X42" s="229">
        <v>375.15600000000001</v>
      </c>
      <c r="Y42" s="229">
        <v>704.29300000000001</v>
      </c>
      <c r="Z42" s="106">
        <v>2.0430000000000001</v>
      </c>
      <c r="AA42" s="106">
        <v>4.633</v>
      </c>
      <c r="AB42" s="59">
        <v>1.26</v>
      </c>
      <c r="AC42" s="229">
        <v>159.143</v>
      </c>
      <c r="AD42" s="230">
        <v>3.4969999999999999</v>
      </c>
      <c r="AE42" s="230">
        <v>4.2439999999999998</v>
      </c>
      <c r="AF42" s="228">
        <v>18.201000000000001</v>
      </c>
      <c r="AG42" s="228">
        <v>67.356999999999999</v>
      </c>
      <c r="AH42" s="228">
        <v>23.448</v>
      </c>
      <c r="AI42" s="229">
        <v>424.05799999999999</v>
      </c>
      <c r="AJ42" s="229">
        <v>267.17700000000002</v>
      </c>
      <c r="AK42" s="228">
        <v>86.319000000000003</v>
      </c>
      <c r="AL42" s="229">
        <v>251.93899999999999</v>
      </c>
      <c r="AM42" s="228">
        <v>19.850999999999999</v>
      </c>
      <c r="AN42" s="229">
        <v>100.425</v>
      </c>
      <c r="AO42" s="228">
        <v>94.977000000000004</v>
      </c>
      <c r="AP42" s="228">
        <v>8.6460000000000008</v>
      </c>
      <c r="AQ42" s="230">
        <v>0.378</v>
      </c>
      <c r="AR42" s="228">
        <v>36.780999999999999</v>
      </c>
      <c r="AS42" s="228">
        <v>75.840999999999994</v>
      </c>
      <c r="AT42" s="228">
        <v>8.4770000000000003</v>
      </c>
      <c r="AU42" s="228">
        <v>33.308</v>
      </c>
      <c r="AV42" s="230">
        <v>6.14</v>
      </c>
      <c r="AW42" s="230">
        <v>2.0550000000000002</v>
      </c>
      <c r="AX42" s="230">
        <v>5.7210000000000001</v>
      </c>
      <c r="AY42" s="230">
        <v>0.73599999999999999</v>
      </c>
      <c r="AZ42" s="230">
        <v>4.0110000000000001</v>
      </c>
      <c r="BA42" s="230">
        <v>0.70899999999999996</v>
      </c>
      <c r="BB42" s="230">
        <v>1.7769999999999999</v>
      </c>
      <c r="BC42" s="230">
        <v>0.22500000000000001</v>
      </c>
      <c r="BD42" s="230">
        <v>1.421</v>
      </c>
      <c r="BE42" s="230">
        <v>0.191</v>
      </c>
    </row>
    <row r="43" spans="1:58" s="20" customFormat="1" ht="13.5" thickBot="1" x14ac:dyDescent="0.25">
      <c r="A43" s="231" t="s">
        <v>85</v>
      </c>
      <c r="B43" s="232" t="s">
        <v>53</v>
      </c>
      <c r="C43" s="156" t="s">
        <v>74</v>
      </c>
      <c r="D43" s="79" t="s">
        <v>370</v>
      </c>
      <c r="E43" s="79" t="s">
        <v>383</v>
      </c>
      <c r="F43" s="159">
        <v>42.523000000000003</v>
      </c>
      <c r="G43" s="159">
        <v>15.948499999999999</v>
      </c>
      <c r="H43" s="159">
        <v>14.653499999999999</v>
      </c>
      <c r="I43" s="159">
        <v>8.4144000000000005</v>
      </c>
      <c r="J43" s="159">
        <v>9.4306000000000001</v>
      </c>
      <c r="K43" s="159">
        <v>3.6101999999999999</v>
      </c>
      <c r="L43" s="159">
        <v>1.3913</v>
      </c>
      <c r="M43" s="159">
        <v>2.9664000000000001</v>
      </c>
      <c r="N43" s="159">
        <v>0.73140000000000005</v>
      </c>
      <c r="O43" s="159" t="s">
        <v>54</v>
      </c>
      <c r="P43" s="159">
        <v>-0.30380000000000001</v>
      </c>
      <c r="Q43" s="65">
        <f t="shared" si="0"/>
        <v>99.669300000000007</v>
      </c>
      <c r="R43" s="159"/>
      <c r="S43" s="65">
        <f t="shared" si="1"/>
        <v>13.18815</v>
      </c>
      <c r="T43" s="158">
        <v>53.212374244483918</v>
      </c>
      <c r="U43" s="65">
        <f t="shared" si="2"/>
        <v>52.495671579889787</v>
      </c>
      <c r="V43" s="65"/>
      <c r="W43" s="233">
        <v>28.67</v>
      </c>
      <c r="X43" s="158">
        <v>425.1</v>
      </c>
      <c r="Y43" s="158">
        <v>838.4</v>
      </c>
      <c r="Z43" s="80">
        <v>2.3530000000000002</v>
      </c>
      <c r="AA43" s="80">
        <v>5.423</v>
      </c>
      <c r="AB43" s="65">
        <v>1.2749999999999999</v>
      </c>
      <c r="AC43" s="158">
        <v>218.7</v>
      </c>
      <c r="AD43" s="159">
        <v>4.8239999999999998</v>
      </c>
      <c r="AE43" s="159">
        <v>4.2779999999999996</v>
      </c>
      <c r="AF43" s="233">
        <v>24.71</v>
      </c>
      <c r="AG43" s="233">
        <v>80.11</v>
      </c>
      <c r="AH43" s="233">
        <v>23.96</v>
      </c>
      <c r="AI43" s="158">
        <v>175.9</v>
      </c>
      <c r="AJ43" s="233">
        <v>90.71</v>
      </c>
      <c r="AK43" s="233">
        <v>86.03</v>
      </c>
      <c r="AL43" s="158">
        <v>254.1</v>
      </c>
      <c r="AM43" s="233">
        <v>19</v>
      </c>
      <c r="AN43" s="158">
        <v>109.3</v>
      </c>
      <c r="AO43" s="233">
        <v>62.8</v>
      </c>
      <c r="AP43" s="233">
        <v>6.1909999999999998</v>
      </c>
      <c r="AQ43" s="159"/>
      <c r="AR43" s="233">
        <v>47.29</v>
      </c>
      <c r="AS43" s="233">
        <v>92.17</v>
      </c>
      <c r="AT43" s="233">
        <v>10.39</v>
      </c>
      <c r="AU43" s="233">
        <v>40.81</v>
      </c>
      <c r="AV43" s="159">
        <v>7.6539999999999999</v>
      </c>
      <c r="AW43" s="159">
        <v>2.3610000000000002</v>
      </c>
      <c r="AX43" s="159">
        <v>6.8949999999999996</v>
      </c>
      <c r="AY43" s="159">
        <v>0.95799999999999996</v>
      </c>
      <c r="AZ43" s="159">
        <v>5.3929999999999998</v>
      </c>
      <c r="BA43" s="159">
        <v>0.996</v>
      </c>
      <c r="BB43" s="159">
        <v>2.629</v>
      </c>
      <c r="BC43" s="159">
        <v>0.34699999999999998</v>
      </c>
      <c r="BD43" s="159">
        <v>2.1269999999999998</v>
      </c>
      <c r="BE43" s="159">
        <v>0.33100000000000002</v>
      </c>
    </row>
    <row r="44" spans="1:58" s="20" customFormat="1" ht="12.75" x14ac:dyDescent="0.2">
      <c r="A44" s="68" t="s">
        <v>95</v>
      </c>
      <c r="B44" s="69" t="s">
        <v>96</v>
      </c>
      <c r="C44" s="70" t="s">
        <v>106</v>
      </c>
      <c r="D44" s="71" t="s">
        <v>371</v>
      </c>
      <c r="E44" s="71" t="s">
        <v>152</v>
      </c>
      <c r="F44" s="72">
        <v>43.56</v>
      </c>
      <c r="G44" s="72">
        <v>15.36</v>
      </c>
      <c r="H44" s="72">
        <v>12.02</v>
      </c>
      <c r="I44" s="72">
        <v>10.09</v>
      </c>
      <c r="J44" s="72">
        <v>9.91</v>
      </c>
      <c r="K44" s="72">
        <v>3.33</v>
      </c>
      <c r="L44" s="72">
        <v>1.4</v>
      </c>
      <c r="M44" s="72">
        <v>2.61</v>
      </c>
      <c r="N44" s="72">
        <v>0.65300000000000002</v>
      </c>
      <c r="O44" s="72">
        <v>0.19600000000000001</v>
      </c>
      <c r="P44" s="72">
        <v>9.5170000000000005E-2</v>
      </c>
      <c r="Q44" s="72">
        <f t="shared" si="0"/>
        <v>99.129000000000005</v>
      </c>
      <c r="R44" s="72"/>
      <c r="S44" s="72">
        <f t="shared" si="1"/>
        <v>10.818</v>
      </c>
      <c r="T44" s="73">
        <v>62.442658574398948</v>
      </c>
      <c r="U44" s="72">
        <f t="shared" si="2"/>
        <v>51.2</v>
      </c>
      <c r="V44" s="72"/>
      <c r="W44" s="234">
        <v>49.201526171262742</v>
      </c>
      <c r="X44" s="73">
        <v>437.92876849496952</v>
      </c>
      <c r="Y44" s="73">
        <v>1028.660163994389</v>
      </c>
      <c r="Z44" s="94">
        <v>5.1456534909888525</v>
      </c>
      <c r="AA44" s="94">
        <v>6.8559426945585091</v>
      </c>
      <c r="AB44" s="72">
        <v>1.5947519881908168</v>
      </c>
      <c r="AC44" s="73">
        <v>255.29018037237182</v>
      </c>
      <c r="AD44" s="72">
        <v>5.0338557033591345</v>
      </c>
      <c r="AE44" s="72">
        <v>5.1212784981379667</v>
      </c>
      <c r="AF44" s="234">
        <v>34.162754406360023</v>
      </c>
      <c r="AG44" s="234">
        <v>76.858178495324438</v>
      </c>
      <c r="AH44" s="234">
        <v>46.850492702496716</v>
      </c>
      <c r="AI44" s="73">
        <v>271.94743468320161</v>
      </c>
      <c r="AJ44" s="73">
        <v>122.28191954969756</v>
      </c>
      <c r="AK44" s="234">
        <v>88.336538810132936</v>
      </c>
      <c r="AL44" s="73">
        <v>326.99982077437272</v>
      </c>
      <c r="AM44" s="234">
        <v>24.148402916751596</v>
      </c>
      <c r="AN44" s="73">
        <v>105.64838227717331</v>
      </c>
      <c r="AO44" s="234">
        <v>60.356462071269547</v>
      </c>
      <c r="AP44" s="234">
        <v>11.993168578993092</v>
      </c>
      <c r="AQ44" s="72">
        <v>0.69971096997740023</v>
      </c>
      <c r="AR44" s="234">
        <v>48.46114059737512</v>
      </c>
      <c r="AS44" s="234">
        <v>99.149462550823884</v>
      </c>
      <c r="AT44" s="234">
        <v>12.089905227633823</v>
      </c>
      <c r="AU44" s="234">
        <v>47.79504394504022</v>
      </c>
      <c r="AV44" s="72">
        <v>9.3095341404639775</v>
      </c>
      <c r="AW44" s="72">
        <v>3.0516222744857826</v>
      </c>
      <c r="AX44" s="72">
        <v>8.620270171988615</v>
      </c>
      <c r="AY44" s="72">
        <v>1.165009953983871</v>
      </c>
      <c r="AZ44" s="72">
        <v>6.5409413762841968</v>
      </c>
      <c r="BA44" s="72">
        <v>1.2036618996537172</v>
      </c>
      <c r="BB44" s="72">
        <v>3.1389569918724924</v>
      </c>
      <c r="BC44" s="72">
        <v>0.42781475191699436</v>
      </c>
      <c r="BD44" s="72">
        <v>2.7608906500067469</v>
      </c>
      <c r="BE44" s="72">
        <v>0.40200181178010386</v>
      </c>
    </row>
    <row r="45" spans="1:58" s="20" customFormat="1" ht="16.5" thickBot="1" x14ac:dyDescent="0.3">
      <c r="A45" s="38" t="s">
        <v>97</v>
      </c>
      <c r="B45" s="39" t="s">
        <v>96</v>
      </c>
      <c r="C45" s="40" t="s">
        <v>106</v>
      </c>
      <c r="D45" s="39" t="s">
        <v>371</v>
      </c>
      <c r="E45" s="39" t="s">
        <v>152</v>
      </c>
      <c r="F45" s="42">
        <v>43.85</v>
      </c>
      <c r="G45" s="42">
        <v>15.29</v>
      </c>
      <c r="H45" s="42">
        <v>11.83</v>
      </c>
      <c r="I45" s="42">
        <v>9.83</v>
      </c>
      <c r="J45" s="42">
        <v>9.8000000000000007</v>
      </c>
      <c r="K45" s="42">
        <v>3.42</v>
      </c>
      <c r="L45" s="42">
        <v>1.5</v>
      </c>
      <c r="M45" s="42">
        <v>2.5299999999999998</v>
      </c>
      <c r="N45" s="42">
        <v>0.67900000000000005</v>
      </c>
      <c r="O45" s="42">
        <v>0.20100000000000001</v>
      </c>
      <c r="P45" s="42">
        <v>0.10246</v>
      </c>
      <c r="Q45" s="42">
        <f t="shared" si="0"/>
        <v>98.929999999999993</v>
      </c>
      <c r="R45" s="42"/>
      <c r="S45" s="42">
        <f t="shared" si="1"/>
        <v>10.647</v>
      </c>
      <c r="T45" s="43">
        <v>62.203791331440286</v>
      </c>
      <c r="U45" s="42">
        <f t="shared" si="2"/>
        <v>50.949683438853718</v>
      </c>
      <c r="V45" s="42"/>
      <c r="W45" s="44">
        <v>53.696362673406597</v>
      </c>
      <c r="X45" s="43">
        <v>436.89197821148696</v>
      </c>
      <c r="Y45" s="43">
        <v>1037.4930197280901</v>
      </c>
      <c r="Z45" s="42">
        <v>3.6578774767966458</v>
      </c>
      <c r="AA45" s="42">
        <v>6.8805856099654941</v>
      </c>
      <c r="AB45" s="42">
        <v>1.6285953249174738</v>
      </c>
      <c r="AC45" s="43">
        <v>257.42976020686746</v>
      </c>
      <c r="AD45" s="42">
        <v>5.0691904635114948</v>
      </c>
      <c r="AE45" s="42">
        <v>5.2772625485529083</v>
      </c>
      <c r="AF45" s="44">
        <v>35.075585955871396</v>
      </c>
      <c r="AG45" s="44">
        <v>79.254322009381042</v>
      </c>
      <c r="AH45" s="44">
        <v>45.02269470321869</v>
      </c>
      <c r="AI45" s="43">
        <v>279.21229902811126</v>
      </c>
      <c r="AJ45" s="43">
        <v>120.86808064591328</v>
      </c>
      <c r="AK45" s="44">
        <v>94.439498821301882</v>
      </c>
      <c r="AL45" s="43">
        <v>320.0473282002306</v>
      </c>
      <c r="AM45" s="44">
        <v>24.544261195469325</v>
      </c>
      <c r="AN45" s="43">
        <v>103.6258450592573</v>
      </c>
      <c r="AO45" s="44">
        <v>57.415695906848846</v>
      </c>
      <c r="AP45" s="44">
        <v>11.916930614758824</v>
      </c>
      <c r="AQ45" s="42">
        <v>0.73968112566205679</v>
      </c>
      <c r="AR45" s="44">
        <v>48.41345713029466</v>
      </c>
      <c r="AS45" s="43">
        <v>99.981625983016244</v>
      </c>
      <c r="AT45" s="44">
        <v>12.039476039627424</v>
      </c>
      <c r="AU45" s="44">
        <v>47.781956284745199</v>
      </c>
      <c r="AV45" s="42">
        <v>9.3058015452325868</v>
      </c>
      <c r="AW45" s="42">
        <v>3.080465610707674</v>
      </c>
      <c r="AX45" s="42">
        <v>8.7041248509995448</v>
      </c>
      <c r="AY45" s="42">
        <v>1.1757756891350115</v>
      </c>
      <c r="AZ45" s="42">
        <v>6.6000432171464301</v>
      </c>
      <c r="BA45" s="42">
        <v>1.2260069506683982</v>
      </c>
      <c r="BB45" s="42">
        <v>3.1789251590050225</v>
      </c>
      <c r="BC45" s="42">
        <v>0.43312838346251659</v>
      </c>
      <c r="BD45" s="42">
        <v>2.7910210190148326</v>
      </c>
      <c r="BE45" s="42">
        <v>0.40712887147911281</v>
      </c>
      <c r="BF45" s="3"/>
    </row>
    <row r="47" spans="1:58" x14ac:dyDescent="0.25">
      <c r="H47" s="2"/>
      <c r="J47" s="2"/>
    </row>
    <row r="48" spans="1:58" x14ac:dyDescent="0.25">
      <c r="H48" s="2"/>
      <c r="J48" s="2"/>
      <c r="Q48" s="5"/>
    </row>
    <row r="49" spans="8:39" x14ac:dyDescent="0.25">
      <c r="H49" s="2"/>
      <c r="J49" s="2"/>
      <c r="Q49" s="5"/>
    </row>
    <row r="50" spans="8:39" x14ac:dyDescent="0.25">
      <c r="H50" s="2"/>
      <c r="J50" s="2"/>
      <c r="Q50" s="5"/>
    </row>
    <row r="51" spans="8:39" x14ac:dyDescent="0.25">
      <c r="H51" s="2"/>
      <c r="J51" s="2"/>
      <c r="Q51" s="5"/>
    </row>
    <row r="52" spans="8:39" x14ac:dyDescent="0.25">
      <c r="H52" s="2"/>
      <c r="J52" s="2"/>
      <c r="Q52" s="5"/>
    </row>
    <row r="53" spans="8:39" x14ac:dyDescent="0.25">
      <c r="H53" s="2"/>
      <c r="J53" s="2"/>
      <c r="Q53" s="5"/>
    </row>
    <row r="54" spans="8:39" x14ac:dyDescent="0.25">
      <c r="H54" s="2"/>
      <c r="J54" s="2"/>
      <c r="Q54" s="5"/>
    </row>
    <row r="55" spans="8:39" x14ac:dyDescent="0.25">
      <c r="H55" s="2"/>
      <c r="J55" s="2"/>
      <c r="Q55" s="5"/>
    </row>
    <row r="56" spans="8:39" x14ac:dyDescent="0.25">
      <c r="H56" s="2"/>
      <c r="J56" s="2"/>
      <c r="Q56" s="5"/>
    </row>
    <row r="57" spans="8:39" x14ac:dyDescent="0.25">
      <c r="H57" s="2"/>
      <c r="J57" s="2"/>
      <c r="Q57" s="5"/>
    </row>
    <row r="58" spans="8:39" x14ac:dyDescent="0.25">
      <c r="H58" s="2"/>
      <c r="J58" s="2"/>
      <c r="Q58" s="5"/>
    </row>
    <row r="59" spans="8:39" x14ac:dyDescent="0.25">
      <c r="H59" s="2"/>
      <c r="J59" s="2"/>
      <c r="Q59" s="5"/>
    </row>
    <row r="60" spans="8:39" x14ac:dyDescent="0.25">
      <c r="H60" s="2"/>
      <c r="J60" s="2"/>
      <c r="Q60" s="5"/>
    </row>
    <row r="61" spans="8:39" x14ac:dyDescent="0.25">
      <c r="H61" s="2"/>
      <c r="J61" s="2"/>
      <c r="Q61" s="5"/>
    </row>
    <row r="62" spans="8:39" x14ac:dyDescent="0.25">
      <c r="H62" s="2"/>
      <c r="J62" s="2"/>
      <c r="Q62" s="5"/>
    </row>
    <row r="63" spans="8:39" x14ac:dyDescent="0.25">
      <c r="H63" s="2"/>
      <c r="J63" s="2"/>
      <c r="Q63" s="5"/>
    </row>
    <row r="64" spans="8:39" x14ac:dyDescent="0.25">
      <c r="H64" s="2"/>
      <c r="J64" s="2"/>
      <c r="P64" s="7"/>
      <c r="Q64" s="6"/>
      <c r="R64" s="7"/>
      <c r="S64" s="7"/>
      <c r="T64" s="7"/>
      <c r="U64" s="7"/>
      <c r="V64" s="7"/>
      <c r="AM64" s="7"/>
    </row>
    <row r="65" spans="8:39" x14ac:dyDescent="0.25">
      <c r="H65" s="2"/>
      <c r="J65" s="2"/>
      <c r="P65" s="7"/>
      <c r="Q65" s="6"/>
      <c r="R65" s="7"/>
      <c r="S65" s="7"/>
      <c r="T65" s="7"/>
      <c r="U65" s="7"/>
      <c r="V65" s="7"/>
      <c r="AM65" s="7"/>
    </row>
    <row r="66" spans="8:39" x14ac:dyDescent="0.25">
      <c r="H66" s="2"/>
      <c r="J66" s="2"/>
      <c r="P66" s="7"/>
      <c r="Q66" s="6"/>
      <c r="R66" s="7"/>
      <c r="S66" s="7"/>
      <c r="T66" s="7"/>
      <c r="U66" s="7"/>
      <c r="V66" s="7"/>
      <c r="AM66" s="7"/>
    </row>
    <row r="67" spans="8:39" x14ac:dyDescent="0.25">
      <c r="H67" s="2"/>
      <c r="J67" s="2"/>
      <c r="P67" s="7"/>
      <c r="Q67" s="6"/>
      <c r="R67" s="7"/>
      <c r="S67" s="7"/>
      <c r="T67" s="7"/>
      <c r="U67" s="7"/>
      <c r="V67" s="7"/>
      <c r="AM67" s="7"/>
    </row>
    <row r="68" spans="8:39" x14ac:dyDescent="0.25">
      <c r="P68" s="7"/>
      <c r="Q68" s="6"/>
      <c r="R68" s="7"/>
      <c r="S68" s="7"/>
      <c r="T68" s="7"/>
      <c r="U68" s="7"/>
      <c r="V68" s="7"/>
      <c r="AM68" s="7"/>
    </row>
    <row r="69" spans="8:39" x14ac:dyDescent="0.25">
      <c r="Q69" s="5"/>
    </row>
    <row r="70" spans="8:39" x14ac:dyDescent="0.25">
      <c r="Q70" s="5"/>
    </row>
    <row r="71" spans="8:39" x14ac:dyDescent="0.25">
      <c r="Q71" s="5"/>
    </row>
    <row r="72" spans="8:39" x14ac:dyDescent="0.25">
      <c r="H72" s="2"/>
      <c r="J72" s="2"/>
      <c r="Q72" s="5"/>
    </row>
    <row r="73" spans="8:39" x14ac:dyDescent="0.25">
      <c r="H73" s="2"/>
      <c r="J73" s="2"/>
      <c r="Q73" s="5"/>
    </row>
    <row r="74" spans="8:39" x14ac:dyDescent="0.25">
      <c r="H74" s="2"/>
      <c r="J74" s="2"/>
      <c r="Q74" s="5"/>
    </row>
    <row r="75" spans="8:39" x14ac:dyDescent="0.25">
      <c r="H75" s="2"/>
      <c r="J75" s="2"/>
      <c r="Q75" s="5"/>
    </row>
    <row r="76" spans="8:39" x14ac:dyDescent="0.25">
      <c r="H76" s="2"/>
      <c r="J76" s="2"/>
      <c r="Q76" s="5"/>
    </row>
    <row r="77" spans="8:39" x14ac:dyDescent="0.25">
      <c r="H77" s="2"/>
      <c r="J77" s="2"/>
      <c r="Q77" s="5"/>
    </row>
    <row r="78" spans="8:39" x14ac:dyDescent="0.25">
      <c r="H78" s="2"/>
      <c r="J78" s="2"/>
      <c r="Q78" s="5"/>
    </row>
    <row r="79" spans="8:39" x14ac:dyDescent="0.25">
      <c r="H79" s="2"/>
      <c r="J79" s="2"/>
      <c r="Q79" s="5"/>
    </row>
    <row r="80" spans="8:39" x14ac:dyDescent="0.25">
      <c r="H80" s="4"/>
      <c r="J80" s="4"/>
      <c r="Q80" s="5"/>
    </row>
    <row r="81" spans="8:17" x14ac:dyDescent="0.25">
      <c r="H81" s="4"/>
      <c r="J81" s="4"/>
      <c r="Q81" s="5"/>
    </row>
    <row r="82" spans="8:17" x14ac:dyDescent="0.25">
      <c r="H82" s="4"/>
      <c r="J82" s="4"/>
      <c r="Q82" s="5"/>
    </row>
    <row r="83" spans="8:17" x14ac:dyDescent="0.25">
      <c r="H83" s="4"/>
      <c r="J83" s="4"/>
      <c r="Q83" s="5"/>
    </row>
    <row r="84" spans="8:17" x14ac:dyDescent="0.25">
      <c r="H84" s="4"/>
      <c r="J84" s="4"/>
      <c r="Q84" s="5"/>
    </row>
    <row r="85" spans="8:17" x14ac:dyDescent="0.25">
      <c r="H85" s="2"/>
      <c r="J85" s="2"/>
      <c r="Q85" s="5"/>
    </row>
    <row r="86" spans="8:17" x14ac:dyDescent="0.25">
      <c r="H86" s="2"/>
      <c r="J86" s="2"/>
      <c r="Q86" s="5"/>
    </row>
    <row r="87" spans="8:17" x14ac:dyDescent="0.25">
      <c r="H87" s="2"/>
      <c r="J87" s="2"/>
      <c r="Q87" s="5"/>
    </row>
    <row r="88" spans="8:17" x14ac:dyDescent="0.25">
      <c r="H88" s="2"/>
      <c r="J88" s="2"/>
      <c r="Q88" s="5"/>
    </row>
    <row r="89" spans="8:17" x14ac:dyDescent="0.25">
      <c r="H89" s="2"/>
      <c r="J89" s="2"/>
      <c r="Q89" s="5"/>
    </row>
    <row r="90" spans="8:17" x14ac:dyDescent="0.25">
      <c r="Q90" s="5"/>
    </row>
    <row r="91" spans="8:17" x14ac:dyDescent="0.25">
      <c r="Q91" s="5"/>
    </row>
    <row r="92" spans="8:17" x14ac:dyDescent="0.25">
      <c r="Q92" s="5"/>
    </row>
  </sheetData>
  <sortState ref="A8:BE45">
    <sortCondition ref="B8:B45"/>
  </sortState>
  <mergeCells count="3">
    <mergeCell ref="A1:E1"/>
    <mergeCell ref="F5:G5"/>
    <mergeCell ref="A3: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workbookViewId="0">
      <pane ySplit="3" topLeftCell="A4" activePane="bottomLeft" state="frozen"/>
      <selection pane="bottomLeft" activeCell="D11" sqref="D11"/>
    </sheetView>
  </sheetViews>
  <sheetFormatPr defaultRowHeight="15" x14ac:dyDescent="0.25"/>
  <cols>
    <col min="1" max="1" width="8.85546875" customWidth="1"/>
    <col min="2" max="2" width="10" bestFit="1" customWidth="1"/>
    <col min="3" max="3" width="12.7109375" bestFit="1" customWidth="1"/>
    <col min="4" max="4" width="12.28515625" bestFit="1" customWidth="1"/>
    <col min="5" max="5" width="12.42578125" bestFit="1" customWidth="1"/>
    <col min="6" max="6" width="14.5703125" bestFit="1" customWidth="1"/>
    <col min="7" max="7" width="5.85546875" customWidth="1"/>
    <col min="8" max="8" width="13.42578125" bestFit="1" customWidth="1"/>
    <col min="9" max="9" width="6.28515625" customWidth="1"/>
    <col min="10" max="12" width="10.140625" bestFit="1" customWidth="1"/>
  </cols>
  <sheetData>
    <row r="1" spans="1:12" ht="15.75" x14ac:dyDescent="0.25">
      <c r="A1" s="9" t="s">
        <v>385</v>
      </c>
    </row>
    <row r="2" spans="1:12" s="10" customFormat="1" x14ac:dyDescent="0.25"/>
    <row r="3" spans="1:12" s="13" customFormat="1" ht="15.75" thickBot="1" x14ac:dyDescent="0.25">
      <c r="A3" s="252" t="s">
        <v>0</v>
      </c>
      <c r="B3" s="252" t="s">
        <v>298</v>
      </c>
      <c r="C3" s="252" t="s">
        <v>300</v>
      </c>
      <c r="D3" s="252" t="s">
        <v>299</v>
      </c>
      <c r="E3" s="253" t="s">
        <v>346</v>
      </c>
      <c r="F3" s="253" t="s">
        <v>347</v>
      </c>
      <c r="G3" s="254" t="s">
        <v>344</v>
      </c>
      <c r="H3" s="253" t="s">
        <v>348</v>
      </c>
      <c r="I3" s="254" t="s">
        <v>345</v>
      </c>
      <c r="J3" s="253" t="s">
        <v>349</v>
      </c>
      <c r="K3" s="253" t="s">
        <v>350</v>
      </c>
      <c r="L3" s="253" t="s">
        <v>351</v>
      </c>
    </row>
    <row r="4" spans="1:12" s="17" customFormat="1" ht="13.5" thickTop="1" x14ac:dyDescent="0.2">
      <c r="A4" s="263" t="s">
        <v>301</v>
      </c>
      <c r="B4" s="265" t="s">
        <v>343</v>
      </c>
      <c r="C4" s="265" t="s">
        <v>343</v>
      </c>
      <c r="D4" s="265" t="s">
        <v>343</v>
      </c>
      <c r="E4" s="263" t="s">
        <v>312</v>
      </c>
      <c r="F4" s="263" t="s">
        <v>323</v>
      </c>
      <c r="G4" s="264">
        <v>7</v>
      </c>
      <c r="H4" s="263" t="s">
        <v>334</v>
      </c>
      <c r="I4" s="264">
        <v>11</v>
      </c>
      <c r="J4" s="16" t="s">
        <v>343</v>
      </c>
      <c r="K4" s="16" t="s">
        <v>343</v>
      </c>
      <c r="L4" s="16" t="s">
        <v>343</v>
      </c>
    </row>
    <row r="5" spans="1:12" s="17" customFormat="1" ht="12.75" x14ac:dyDescent="0.2">
      <c r="A5" s="14" t="s">
        <v>78</v>
      </c>
      <c r="B5" s="14" t="s">
        <v>79</v>
      </c>
      <c r="C5" s="180" t="s">
        <v>302</v>
      </c>
      <c r="D5" s="180" t="s">
        <v>358</v>
      </c>
      <c r="E5" s="14" t="s">
        <v>313</v>
      </c>
      <c r="F5" s="14" t="s">
        <v>324</v>
      </c>
      <c r="G5" s="15">
        <v>5.0999999999999996</v>
      </c>
      <c r="H5" s="14" t="s">
        <v>335</v>
      </c>
      <c r="I5" s="15">
        <v>8.1999999999999993</v>
      </c>
      <c r="J5" s="16" t="s">
        <v>343</v>
      </c>
      <c r="K5" s="16" t="s">
        <v>343</v>
      </c>
      <c r="L5" s="16" t="s">
        <v>343</v>
      </c>
    </row>
    <row r="6" spans="1:12" s="17" customFormat="1" ht="12.75" x14ac:dyDescent="0.2">
      <c r="A6" s="14" t="s">
        <v>80</v>
      </c>
      <c r="B6" s="14" t="s">
        <v>81</v>
      </c>
      <c r="C6" s="180" t="s">
        <v>352</v>
      </c>
      <c r="D6" s="180" t="s">
        <v>306</v>
      </c>
      <c r="E6" s="14" t="s">
        <v>314</v>
      </c>
      <c r="F6" s="14" t="s">
        <v>325</v>
      </c>
      <c r="G6" s="15">
        <v>5.5</v>
      </c>
      <c r="H6" s="14" t="s">
        <v>336</v>
      </c>
      <c r="I6" s="15">
        <v>8.1999999999999993</v>
      </c>
      <c r="J6" s="16" t="s">
        <v>343</v>
      </c>
      <c r="K6" s="16" t="s">
        <v>343</v>
      </c>
      <c r="L6" s="16" t="s">
        <v>343</v>
      </c>
    </row>
    <row r="7" spans="1:12" s="19" customFormat="1" ht="12.75" x14ac:dyDescent="0.2">
      <c r="A7" s="14" t="s">
        <v>58</v>
      </c>
      <c r="B7" s="14" t="s">
        <v>59</v>
      </c>
      <c r="C7" s="180" t="s">
        <v>353</v>
      </c>
      <c r="D7" s="180" t="s">
        <v>307</v>
      </c>
      <c r="E7" s="14" t="s">
        <v>315</v>
      </c>
      <c r="F7" s="14" t="s">
        <v>326</v>
      </c>
      <c r="G7" s="15">
        <v>5.2</v>
      </c>
      <c r="H7" s="14" t="s">
        <v>337</v>
      </c>
      <c r="I7" s="15">
        <v>8.5</v>
      </c>
      <c r="J7" s="18">
        <v>19.895</v>
      </c>
      <c r="K7" s="18">
        <v>15.653</v>
      </c>
      <c r="L7" s="18">
        <v>39.677999999999997</v>
      </c>
    </row>
    <row r="8" spans="1:12" s="19" customFormat="1" ht="12.75" x14ac:dyDescent="0.2">
      <c r="A8" s="14" t="s">
        <v>95</v>
      </c>
      <c r="B8" s="14" t="s">
        <v>96</v>
      </c>
      <c r="C8" s="180" t="s">
        <v>354</v>
      </c>
      <c r="D8" s="180" t="s">
        <v>308</v>
      </c>
      <c r="E8" s="14" t="s">
        <v>316</v>
      </c>
      <c r="F8" s="14" t="s">
        <v>327</v>
      </c>
      <c r="G8" s="15">
        <v>4.5</v>
      </c>
      <c r="H8" s="14" t="s">
        <v>338</v>
      </c>
      <c r="I8" s="15">
        <v>8.5</v>
      </c>
      <c r="J8" s="18">
        <v>19.451000000000001</v>
      </c>
      <c r="K8" s="18">
        <v>15.677</v>
      </c>
      <c r="L8" s="18">
        <v>39.307000000000002</v>
      </c>
    </row>
    <row r="9" spans="1:12" s="19" customFormat="1" ht="12.75" x14ac:dyDescent="0.2">
      <c r="A9" s="14" t="s">
        <v>104</v>
      </c>
      <c r="B9" s="14" t="s">
        <v>103</v>
      </c>
      <c r="C9" s="180" t="s">
        <v>303</v>
      </c>
      <c r="D9" s="180" t="s">
        <v>309</v>
      </c>
      <c r="E9" s="14" t="s">
        <v>317</v>
      </c>
      <c r="F9" s="14" t="s">
        <v>328</v>
      </c>
      <c r="G9" s="15">
        <v>4.9000000000000004</v>
      </c>
      <c r="H9" s="14" t="s">
        <v>339</v>
      </c>
      <c r="I9" s="15">
        <v>8</v>
      </c>
      <c r="J9" s="16" t="s">
        <v>343</v>
      </c>
      <c r="K9" s="16" t="s">
        <v>343</v>
      </c>
      <c r="L9" s="16" t="s">
        <v>343</v>
      </c>
    </row>
    <row r="10" spans="1:12" s="19" customFormat="1" ht="12.75" x14ac:dyDescent="0.2">
      <c r="A10" s="14" t="s">
        <v>62</v>
      </c>
      <c r="B10" s="14" t="s">
        <v>63</v>
      </c>
      <c r="C10" s="180" t="s">
        <v>355</v>
      </c>
      <c r="D10" s="180" t="s">
        <v>359</v>
      </c>
      <c r="E10" s="14" t="s">
        <v>318</v>
      </c>
      <c r="F10" s="14" t="s">
        <v>329</v>
      </c>
      <c r="G10" s="15">
        <v>5.9</v>
      </c>
      <c r="H10" s="14" t="s">
        <v>340</v>
      </c>
      <c r="I10" s="15">
        <v>8.4</v>
      </c>
      <c r="J10" s="18">
        <v>19.786999999999999</v>
      </c>
      <c r="K10" s="18">
        <v>15.638999999999999</v>
      </c>
      <c r="L10" s="18">
        <v>39.56</v>
      </c>
    </row>
    <row r="11" spans="1:12" s="19" customFormat="1" ht="12.75" x14ac:dyDescent="0.2">
      <c r="A11" s="14" t="s">
        <v>98</v>
      </c>
      <c r="B11" s="14" t="s">
        <v>89</v>
      </c>
      <c r="C11" s="180" t="s">
        <v>304</v>
      </c>
      <c r="D11" s="180" t="s">
        <v>310</v>
      </c>
      <c r="E11" s="14" t="s">
        <v>319</v>
      </c>
      <c r="F11" s="14" t="s">
        <v>330</v>
      </c>
      <c r="G11" s="15">
        <v>5.0999999999999996</v>
      </c>
      <c r="H11" s="14" t="s">
        <v>341</v>
      </c>
      <c r="I11" s="15">
        <v>7.8</v>
      </c>
      <c r="J11" s="16" t="s">
        <v>343</v>
      </c>
      <c r="K11" s="16" t="s">
        <v>343</v>
      </c>
      <c r="L11" s="16" t="s">
        <v>343</v>
      </c>
    </row>
    <row r="12" spans="1:12" s="19" customFormat="1" ht="12.75" x14ac:dyDescent="0.2">
      <c r="A12" s="14" t="s">
        <v>57</v>
      </c>
      <c r="B12" s="14" t="s">
        <v>53</v>
      </c>
      <c r="C12" s="180" t="s">
        <v>305</v>
      </c>
      <c r="D12" s="180" t="s">
        <v>311</v>
      </c>
      <c r="E12" s="14" t="s">
        <v>320</v>
      </c>
      <c r="F12" s="14" t="s">
        <v>331</v>
      </c>
      <c r="G12" s="15">
        <v>5.5</v>
      </c>
      <c r="H12" s="14" t="s">
        <v>342</v>
      </c>
      <c r="I12" s="15">
        <v>8.1999999999999993</v>
      </c>
      <c r="J12" s="18">
        <v>19.876999999999999</v>
      </c>
      <c r="K12" s="18">
        <v>15.651</v>
      </c>
      <c r="L12" s="18">
        <v>39.64</v>
      </c>
    </row>
    <row r="13" spans="1:12" s="19" customFormat="1" ht="12.75" x14ac:dyDescent="0.2">
      <c r="A13" s="14" t="s">
        <v>90</v>
      </c>
      <c r="B13" s="14" t="s">
        <v>70</v>
      </c>
      <c r="C13" s="180" t="s">
        <v>356</v>
      </c>
      <c r="D13" s="180" t="s">
        <v>360</v>
      </c>
      <c r="E13" s="14" t="s">
        <v>321</v>
      </c>
      <c r="F13" s="14" t="s">
        <v>332</v>
      </c>
      <c r="G13" s="15">
        <v>5.4</v>
      </c>
      <c r="H13" s="14" t="s">
        <v>335</v>
      </c>
      <c r="I13" s="15">
        <v>8.1999999999999993</v>
      </c>
      <c r="J13" s="18">
        <v>19.861999999999998</v>
      </c>
      <c r="K13" s="18">
        <v>15.65</v>
      </c>
      <c r="L13" s="18">
        <v>39.625</v>
      </c>
    </row>
    <row r="14" spans="1:12" s="19" customFormat="1" ht="12.75" x14ac:dyDescent="0.2">
      <c r="A14" s="14" t="s">
        <v>86</v>
      </c>
      <c r="B14" s="14" t="s">
        <v>87</v>
      </c>
      <c r="C14" s="180" t="s">
        <v>357</v>
      </c>
      <c r="D14" s="180" t="s">
        <v>361</v>
      </c>
      <c r="E14" s="14" t="s">
        <v>322</v>
      </c>
      <c r="F14" s="14" t="s">
        <v>333</v>
      </c>
      <c r="G14" s="15">
        <v>4.9000000000000004</v>
      </c>
      <c r="H14" s="14" t="s">
        <v>341</v>
      </c>
      <c r="I14" s="15">
        <v>7.8</v>
      </c>
      <c r="J14" s="18">
        <v>19.882000000000001</v>
      </c>
      <c r="K14" s="18">
        <v>15.644</v>
      </c>
      <c r="L14" s="18">
        <v>39.639000000000003</v>
      </c>
    </row>
    <row r="15" spans="1:12" ht="15.75" x14ac:dyDescent="0.25">
      <c r="A15" s="10"/>
      <c r="B15" s="10"/>
      <c r="C15" s="10"/>
      <c r="D15" s="10"/>
      <c r="E15" s="10"/>
      <c r="F15" s="10"/>
      <c r="G15" s="10"/>
      <c r="H15" s="10"/>
      <c r="I15" s="11"/>
      <c r="J15" s="10"/>
      <c r="K15" s="10"/>
      <c r="L15" s="1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33"/>
  <sheetViews>
    <sheetView zoomScale="85" zoomScaleNormal="85" workbookViewId="0">
      <pane ySplit="4" topLeftCell="A5" activePane="bottomLeft" state="frozen"/>
      <selection pane="bottomLeft" activeCell="C12" sqref="C12"/>
    </sheetView>
  </sheetViews>
  <sheetFormatPr defaultRowHeight="15" x14ac:dyDescent="0.25"/>
  <cols>
    <col min="1" max="1" width="35.28515625" customWidth="1"/>
    <col min="2" max="2" width="13.28515625" bestFit="1" customWidth="1"/>
    <col min="3" max="3" width="7.5703125" bestFit="1" customWidth="1"/>
    <col min="4" max="4" width="7.140625" bestFit="1" customWidth="1"/>
    <col min="5" max="5" width="13.7109375" bestFit="1" customWidth="1"/>
    <col min="6" max="6" width="13.5703125" bestFit="1" customWidth="1"/>
    <col min="7" max="7" width="7.42578125" bestFit="1" customWidth="1"/>
    <col min="8" max="10" width="9.28515625" bestFit="1" customWidth="1"/>
    <col min="11" max="11" width="9.85546875" bestFit="1" customWidth="1"/>
    <col min="12" max="19" width="9.28515625" bestFit="1" customWidth="1"/>
  </cols>
  <sheetData>
    <row r="1" spans="1:20" s="12" customFormat="1" ht="15.75" x14ac:dyDescent="0.25">
      <c r="A1" s="8" t="s">
        <v>484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15.75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s="19" customFormat="1" ht="13.5" thickBot="1" x14ac:dyDescent="0.25">
      <c r="A4" s="113" t="s">
        <v>0</v>
      </c>
      <c r="B4" s="113" t="s">
        <v>222</v>
      </c>
      <c r="C4" s="113" t="s">
        <v>154</v>
      </c>
      <c r="D4" s="113" t="s">
        <v>153</v>
      </c>
      <c r="E4" s="113" t="s">
        <v>155</v>
      </c>
      <c r="F4" s="113" t="s">
        <v>289</v>
      </c>
      <c r="G4" s="113" t="s">
        <v>156</v>
      </c>
      <c r="H4" s="113" t="s">
        <v>2</v>
      </c>
      <c r="I4" s="113" t="s">
        <v>9</v>
      </c>
      <c r="J4" s="113" t="s">
        <v>3</v>
      </c>
      <c r="K4" s="113" t="s">
        <v>157</v>
      </c>
      <c r="L4" s="113" t="s">
        <v>4</v>
      </c>
      <c r="M4" s="113" t="s">
        <v>11</v>
      </c>
      <c r="N4" s="113" t="s">
        <v>5</v>
      </c>
      <c r="O4" s="113" t="s">
        <v>158</v>
      </c>
      <c r="P4" s="113" t="s">
        <v>6</v>
      </c>
      <c r="Q4" s="113" t="s">
        <v>7</v>
      </c>
      <c r="R4" s="113" t="s">
        <v>8</v>
      </c>
      <c r="S4" s="113" t="s">
        <v>105</v>
      </c>
      <c r="T4" s="113"/>
    </row>
    <row r="5" spans="1:20" s="19" customFormat="1" ht="13.5" thickTop="1" x14ac:dyDescent="0.2">
      <c r="A5" s="114" t="s">
        <v>179</v>
      </c>
      <c r="B5" s="115" t="s">
        <v>223</v>
      </c>
      <c r="C5" s="115" t="s">
        <v>160</v>
      </c>
      <c r="D5" s="115" t="s">
        <v>72</v>
      </c>
      <c r="E5" s="115" t="s">
        <v>106</v>
      </c>
      <c r="F5" s="116">
        <v>87</v>
      </c>
      <c r="G5" s="117">
        <v>61.226649295994761</v>
      </c>
      <c r="H5" s="118">
        <v>39.270000000000003</v>
      </c>
      <c r="I5" s="118">
        <v>0</v>
      </c>
      <c r="J5" s="118">
        <v>0.05</v>
      </c>
      <c r="K5" s="118">
        <v>0.03</v>
      </c>
      <c r="L5" s="118">
        <v>12.35</v>
      </c>
      <c r="M5" s="118">
        <v>0.17</v>
      </c>
      <c r="N5" s="118">
        <v>47.23</v>
      </c>
      <c r="O5" s="118">
        <v>0.22</v>
      </c>
      <c r="P5" s="118">
        <v>0.31</v>
      </c>
      <c r="Q5" s="118">
        <v>0</v>
      </c>
      <c r="R5" s="118">
        <v>0.01</v>
      </c>
      <c r="S5" s="118">
        <v>99.64</v>
      </c>
      <c r="T5" s="116"/>
    </row>
    <row r="6" spans="1:20" s="19" customFormat="1" ht="12.75" x14ac:dyDescent="0.2">
      <c r="A6" s="121" t="s">
        <v>180</v>
      </c>
      <c r="B6" s="122" t="s">
        <v>223</v>
      </c>
      <c r="C6" s="122" t="s">
        <v>160</v>
      </c>
      <c r="D6" s="122" t="s">
        <v>72</v>
      </c>
      <c r="E6" s="122" t="s">
        <v>106</v>
      </c>
      <c r="F6" s="119">
        <v>87</v>
      </c>
      <c r="G6" s="123">
        <v>61.226649295994761</v>
      </c>
      <c r="H6" s="120">
        <v>40.07</v>
      </c>
      <c r="I6" s="120">
        <v>0.01</v>
      </c>
      <c r="J6" s="120">
        <v>7.0000000000000007E-2</v>
      </c>
      <c r="K6" s="120">
        <v>0.02</v>
      </c>
      <c r="L6" s="120">
        <v>12.61</v>
      </c>
      <c r="M6" s="120">
        <v>0.18</v>
      </c>
      <c r="N6" s="120">
        <v>46.76</v>
      </c>
      <c r="O6" s="120">
        <v>0.21</v>
      </c>
      <c r="P6" s="120">
        <v>0.33</v>
      </c>
      <c r="Q6" s="120">
        <v>0</v>
      </c>
      <c r="R6" s="120">
        <v>0</v>
      </c>
      <c r="S6" s="120">
        <v>100.26</v>
      </c>
      <c r="T6" s="119"/>
    </row>
    <row r="7" spans="1:20" s="19" customFormat="1" ht="12.75" x14ac:dyDescent="0.2">
      <c r="A7" s="121" t="s">
        <v>183</v>
      </c>
      <c r="B7" s="122" t="s">
        <v>223</v>
      </c>
      <c r="C7" s="122" t="s">
        <v>160</v>
      </c>
      <c r="D7" s="122" t="s">
        <v>72</v>
      </c>
      <c r="E7" s="122" t="s">
        <v>106</v>
      </c>
      <c r="F7" s="119">
        <v>85</v>
      </c>
      <c r="G7" s="123">
        <v>61.226649295994761</v>
      </c>
      <c r="H7" s="120">
        <v>40.130000000000003</v>
      </c>
      <c r="I7" s="120">
        <v>0.03</v>
      </c>
      <c r="J7" s="120">
        <v>0.06</v>
      </c>
      <c r="K7" s="120">
        <v>0.05</v>
      </c>
      <c r="L7" s="120">
        <v>12.86</v>
      </c>
      <c r="M7" s="120">
        <v>0.19</v>
      </c>
      <c r="N7" s="120">
        <v>46.82</v>
      </c>
      <c r="O7" s="120">
        <v>0.21</v>
      </c>
      <c r="P7" s="120">
        <v>0.3</v>
      </c>
      <c r="Q7" s="120">
        <v>0</v>
      </c>
      <c r="R7" s="120">
        <v>0</v>
      </c>
      <c r="S7" s="120">
        <v>100.65</v>
      </c>
      <c r="T7" s="119"/>
    </row>
    <row r="8" spans="1:20" s="19" customFormat="1" ht="12.75" x14ac:dyDescent="0.2">
      <c r="A8" s="121" t="s">
        <v>184</v>
      </c>
      <c r="B8" s="122" t="s">
        <v>223</v>
      </c>
      <c r="C8" s="122" t="s">
        <v>160</v>
      </c>
      <c r="D8" s="122" t="s">
        <v>72</v>
      </c>
      <c r="E8" s="122" t="s">
        <v>106</v>
      </c>
      <c r="F8" s="119">
        <v>86</v>
      </c>
      <c r="G8" s="123">
        <v>61.226649295994761</v>
      </c>
      <c r="H8" s="120">
        <v>39.79</v>
      </c>
      <c r="I8" s="120">
        <v>0.02</v>
      </c>
      <c r="J8" s="120">
        <v>0.05</v>
      </c>
      <c r="K8" s="120">
        <v>0.05</v>
      </c>
      <c r="L8" s="120">
        <v>13.42</v>
      </c>
      <c r="M8" s="120">
        <v>0.19</v>
      </c>
      <c r="N8" s="120">
        <v>45.92</v>
      </c>
      <c r="O8" s="120">
        <v>0.2</v>
      </c>
      <c r="P8" s="120">
        <v>0.28000000000000003</v>
      </c>
      <c r="Q8" s="120">
        <v>0.02</v>
      </c>
      <c r="R8" s="120">
        <v>0.01</v>
      </c>
      <c r="S8" s="120">
        <v>99.94</v>
      </c>
      <c r="T8" s="119"/>
    </row>
    <row r="9" spans="1:20" s="19" customFormat="1" ht="12.75" x14ac:dyDescent="0.2">
      <c r="A9" s="124" t="s">
        <v>233</v>
      </c>
      <c r="B9" s="109" t="s">
        <v>285</v>
      </c>
      <c r="C9" s="122" t="s">
        <v>297</v>
      </c>
      <c r="D9" s="125" t="s">
        <v>72</v>
      </c>
      <c r="E9" s="122" t="s">
        <v>106</v>
      </c>
      <c r="F9" s="123">
        <v>42.627670992276357</v>
      </c>
      <c r="G9" s="123">
        <v>61.226649295994761</v>
      </c>
      <c r="H9" s="120">
        <v>45.93</v>
      </c>
      <c r="I9" s="120">
        <v>1.63</v>
      </c>
      <c r="J9" s="120">
        <v>6.33</v>
      </c>
      <c r="K9" s="120">
        <v>0</v>
      </c>
      <c r="L9" s="120">
        <v>16.05</v>
      </c>
      <c r="M9" s="120">
        <v>0.45</v>
      </c>
      <c r="N9" s="120">
        <v>6.69</v>
      </c>
      <c r="O9" s="120">
        <v>0.02</v>
      </c>
      <c r="P9" s="120">
        <v>21.46</v>
      </c>
      <c r="Q9" s="120">
        <v>1.44</v>
      </c>
      <c r="R9" s="120">
        <v>0.01</v>
      </c>
      <c r="S9" s="120">
        <v>100.01</v>
      </c>
      <c r="T9" s="119"/>
    </row>
    <row r="10" spans="1:20" s="19" customFormat="1" ht="12.75" x14ac:dyDescent="0.2">
      <c r="A10" s="124" t="s">
        <v>234</v>
      </c>
      <c r="B10" s="109" t="s">
        <v>285</v>
      </c>
      <c r="C10" s="122" t="s">
        <v>297</v>
      </c>
      <c r="D10" s="125" t="s">
        <v>72</v>
      </c>
      <c r="E10" s="122" t="s">
        <v>106</v>
      </c>
      <c r="F10" s="123">
        <v>39.369656193973718</v>
      </c>
      <c r="G10" s="123">
        <v>61.226649295994761</v>
      </c>
      <c r="H10" s="120">
        <v>49.06</v>
      </c>
      <c r="I10" s="120">
        <v>0.95</v>
      </c>
      <c r="J10" s="120">
        <v>13.8</v>
      </c>
      <c r="K10" s="120">
        <v>0.01</v>
      </c>
      <c r="L10" s="120">
        <v>9.91</v>
      </c>
      <c r="M10" s="120">
        <v>0.28000000000000003</v>
      </c>
      <c r="N10" s="120">
        <v>3.61</v>
      </c>
      <c r="O10" s="120">
        <v>0</v>
      </c>
      <c r="P10" s="120">
        <v>15.79</v>
      </c>
      <c r="Q10" s="120">
        <v>2.4900000000000002</v>
      </c>
      <c r="R10" s="120">
        <v>0.32</v>
      </c>
      <c r="S10" s="120">
        <v>96.23</v>
      </c>
      <c r="T10" s="119"/>
    </row>
    <row r="11" spans="1:20" s="19" customFormat="1" ht="12.75" x14ac:dyDescent="0.2">
      <c r="A11" s="124" t="s">
        <v>235</v>
      </c>
      <c r="B11" s="109" t="s">
        <v>285</v>
      </c>
      <c r="C11" s="122" t="s">
        <v>297</v>
      </c>
      <c r="D11" s="125" t="s">
        <v>72</v>
      </c>
      <c r="E11" s="122" t="s">
        <v>106</v>
      </c>
      <c r="F11" s="123">
        <v>77.996257085190692</v>
      </c>
      <c r="G11" s="123">
        <v>61.226649295994761</v>
      </c>
      <c r="H11" s="120">
        <v>49.18</v>
      </c>
      <c r="I11" s="120">
        <v>1.5</v>
      </c>
      <c r="J11" s="120">
        <v>7.83</v>
      </c>
      <c r="K11" s="120">
        <v>0.04</v>
      </c>
      <c r="L11" s="120">
        <v>6.12</v>
      </c>
      <c r="M11" s="120">
        <v>0.05</v>
      </c>
      <c r="N11" s="120">
        <v>12.17</v>
      </c>
      <c r="O11" s="120">
        <v>0</v>
      </c>
      <c r="P11" s="120">
        <v>21.13</v>
      </c>
      <c r="Q11" s="120">
        <v>1.73</v>
      </c>
      <c r="R11" s="120">
        <v>0</v>
      </c>
      <c r="S11" s="120">
        <v>99.76</v>
      </c>
      <c r="T11" s="119"/>
    </row>
    <row r="12" spans="1:20" s="19" customFormat="1" ht="12.75" x14ac:dyDescent="0.2">
      <c r="A12" s="124" t="s">
        <v>236</v>
      </c>
      <c r="B12" s="109" t="s">
        <v>285</v>
      </c>
      <c r="C12" s="122" t="s">
        <v>297</v>
      </c>
      <c r="D12" s="125" t="s">
        <v>72</v>
      </c>
      <c r="E12" s="122" t="s">
        <v>106</v>
      </c>
      <c r="F12" s="123">
        <v>76.391686524414609</v>
      </c>
      <c r="G12" s="123">
        <v>61.226649295994761</v>
      </c>
      <c r="H12" s="120">
        <v>45.97</v>
      </c>
      <c r="I12" s="120">
        <v>2.34</v>
      </c>
      <c r="J12" s="120">
        <v>8.39</v>
      </c>
      <c r="K12" s="120">
        <v>0</v>
      </c>
      <c r="L12" s="120">
        <v>7.2</v>
      </c>
      <c r="M12" s="120">
        <v>0.1</v>
      </c>
      <c r="N12" s="120">
        <v>13.07</v>
      </c>
      <c r="O12" s="120">
        <v>0.02</v>
      </c>
      <c r="P12" s="120">
        <v>21.39</v>
      </c>
      <c r="Q12" s="120">
        <v>0.73</v>
      </c>
      <c r="R12" s="120">
        <v>0</v>
      </c>
      <c r="S12" s="120">
        <v>99.23</v>
      </c>
      <c r="T12" s="119"/>
    </row>
    <row r="13" spans="1:20" s="19" customFormat="1" ht="12.75" x14ac:dyDescent="0.2">
      <c r="A13" s="124" t="s">
        <v>237</v>
      </c>
      <c r="B13" s="109" t="s">
        <v>285</v>
      </c>
      <c r="C13" s="122" t="s">
        <v>297</v>
      </c>
      <c r="D13" s="125" t="s">
        <v>72</v>
      </c>
      <c r="E13" s="122" t="s">
        <v>106</v>
      </c>
      <c r="F13" s="123">
        <v>77.27545491402914</v>
      </c>
      <c r="G13" s="123">
        <v>61.226649295994761</v>
      </c>
      <c r="H13" s="120">
        <v>45.98</v>
      </c>
      <c r="I13" s="120">
        <v>2.21</v>
      </c>
      <c r="J13" s="120">
        <v>7.8</v>
      </c>
      <c r="K13" s="120">
        <v>0</v>
      </c>
      <c r="L13" s="120">
        <v>7.15</v>
      </c>
      <c r="M13" s="120">
        <v>0.12</v>
      </c>
      <c r="N13" s="120">
        <v>13.64</v>
      </c>
      <c r="O13" s="120">
        <v>0.02</v>
      </c>
      <c r="P13" s="120">
        <v>21.4</v>
      </c>
      <c r="Q13" s="120">
        <v>0.8</v>
      </c>
      <c r="R13" s="120">
        <v>0</v>
      </c>
      <c r="S13" s="120">
        <v>99.13</v>
      </c>
      <c r="T13" s="119"/>
    </row>
    <row r="14" spans="1:20" s="19" customFormat="1" ht="12.75" x14ac:dyDescent="0.2">
      <c r="A14" s="124" t="s">
        <v>238</v>
      </c>
      <c r="B14" s="109" t="s">
        <v>285</v>
      </c>
      <c r="C14" s="122" t="s">
        <v>297</v>
      </c>
      <c r="D14" s="125" t="s">
        <v>72</v>
      </c>
      <c r="E14" s="122" t="s">
        <v>106</v>
      </c>
      <c r="F14" s="123">
        <v>75.891603234662327</v>
      </c>
      <c r="G14" s="123">
        <v>61.226649295994761</v>
      </c>
      <c r="H14" s="120">
        <v>46.66</v>
      </c>
      <c r="I14" s="120">
        <v>2.35</v>
      </c>
      <c r="J14" s="120">
        <v>8.34</v>
      </c>
      <c r="K14" s="120">
        <v>0.01</v>
      </c>
      <c r="L14" s="120">
        <v>7.35</v>
      </c>
      <c r="M14" s="120">
        <v>0.11</v>
      </c>
      <c r="N14" s="120">
        <v>12.98</v>
      </c>
      <c r="O14" s="120">
        <v>0</v>
      </c>
      <c r="P14" s="120">
        <v>21.04</v>
      </c>
      <c r="Q14" s="120">
        <v>0.77</v>
      </c>
      <c r="R14" s="120">
        <v>0.01</v>
      </c>
      <c r="S14" s="120">
        <v>99.62</v>
      </c>
      <c r="T14" s="119"/>
    </row>
    <row r="15" spans="1:20" s="19" customFormat="1" ht="12.75" x14ac:dyDescent="0.2">
      <c r="A15" s="124" t="s">
        <v>239</v>
      </c>
      <c r="B15" s="109" t="s">
        <v>285</v>
      </c>
      <c r="C15" s="122" t="s">
        <v>297</v>
      </c>
      <c r="D15" s="125" t="s">
        <v>72</v>
      </c>
      <c r="E15" s="122" t="s">
        <v>106</v>
      </c>
      <c r="F15" s="123">
        <v>76.483078685542324</v>
      </c>
      <c r="G15" s="123">
        <v>61.226649295994761</v>
      </c>
      <c r="H15" s="120">
        <v>46.38</v>
      </c>
      <c r="I15" s="120">
        <v>2.27</v>
      </c>
      <c r="J15" s="120">
        <v>8.49</v>
      </c>
      <c r="K15" s="120">
        <v>0</v>
      </c>
      <c r="L15" s="120">
        <v>7.18</v>
      </c>
      <c r="M15" s="120">
        <v>0.13</v>
      </c>
      <c r="N15" s="120">
        <v>13.1</v>
      </c>
      <c r="O15" s="120">
        <v>0.01</v>
      </c>
      <c r="P15" s="120">
        <v>21.08</v>
      </c>
      <c r="Q15" s="120">
        <v>0.86</v>
      </c>
      <c r="R15" s="120">
        <v>0.01</v>
      </c>
      <c r="S15" s="120">
        <v>99.51</v>
      </c>
      <c r="T15" s="119"/>
    </row>
    <row r="16" spans="1:20" s="19" customFormat="1" ht="12.75" x14ac:dyDescent="0.2">
      <c r="A16" s="124" t="s">
        <v>240</v>
      </c>
      <c r="B16" s="109" t="s">
        <v>285</v>
      </c>
      <c r="C16" s="122" t="s">
        <v>160</v>
      </c>
      <c r="D16" s="125" t="s">
        <v>72</v>
      </c>
      <c r="E16" s="122" t="s">
        <v>106</v>
      </c>
      <c r="F16" s="123">
        <v>75.41490950407244</v>
      </c>
      <c r="G16" s="123">
        <v>61.226649295994761</v>
      </c>
      <c r="H16" s="120">
        <v>45.48</v>
      </c>
      <c r="I16" s="120">
        <v>2.2799999999999998</v>
      </c>
      <c r="J16" s="120">
        <v>8.7200000000000006</v>
      </c>
      <c r="K16" s="120">
        <v>0</v>
      </c>
      <c r="L16" s="120">
        <v>7.38</v>
      </c>
      <c r="M16" s="120">
        <v>0.11</v>
      </c>
      <c r="N16" s="120">
        <v>12.7</v>
      </c>
      <c r="O16" s="120">
        <v>0.02</v>
      </c>
      <c r="P16" s="120">
        <v>21.26</v>
      </c>
      <c r="Q16" s="120">
        <v>0.85</v>
      </c>
      <c r="R16" s="120">
        <v>0.01</v>
      </c>
      <c r="S16" s="120">
        <v>98.81</v>
      </c>
      <c r="T16" s="119"/>
    </row>
    <row r="17" spans="1:20" s="19" customFormat="1" ht="12.75" x14ac:dyDescent="0.2">
      <c r="A17" s="124" t="s">
        <v>241</v>
      </c>
      <c r="B17" s="109" t="s">
        <v>285</v>
      </c>
      <c r="C17" s="122" t="s">
        <v>297</v>
      </c>
      <c r="D17" s="125" t="s">
        <v>72</v>
      </c>
      <c r="E17" s="122" t="s">
        <v>106</v>
      </c>
      <c r="F17" s="123">
        <v>77.831846157224035</v>
      </c>
      <c r="G17" s="123">
        <v>61.226649295994761</v>
      </c>
      <c r="H17" s="120">
        <v>46.73</v>
      </c>
      <c r="I17" s="120">
        <v>2.02</v>
      </c>
      <c r="J17" s="120">
        <v>7.51</v>
      </c>
      <c r="K17" s="120">
        <v>0.02</v>
      </c>
      <c r="L17" s="120">
        <v>6.92</v>
      </c>
      <c r="M17" s="120">
        <v>0.12</v>
      </c>
      <c r="N17" s="120">
        <v>13.63</v>
      </c>
      <c r="O17" s="120">
        <v>0.01</v>
      </c>
      <c r="P17" s="120">
        <v>21.36</v>
      </c>
      <c r="Q17" s="120">
        <v>0.74</v>
      </c>
      <c r="R17" s="120">
        <v>0.01</v>
      </c>
      <c r="S17" s="120">
        <v>99.07</v>
      </c>
      <c r="T17" s="119"/>
    </row>
    <row r="18" spans="1:20" s="19" customFormat="1" ht="12.75" x14ac:dyDescent="0.2">
      <c r="A18" s="124" t="s">
        <v>242</v>
      </c>
      <c r="B18" s="109" t="s">
        <v>285</v>
      </c>
      <c r="C18" s="122" t="s">
        <v>297</v>
      </c>
      <c r="D18" s="125" t="s">
        <v>72</v>
      </c>
      <c r="E18" s="122" t="s">
        <v>106</v>
      </c>
      <c r="F18" s="123">
        <v>77.020871022231987</v>
      </c>
      <c r="G18" s="123">
        <v>61.226649295994761</v>
      </c>
      <c r="H18" s="120">
        <v>46.09</v>
      </c>
      <c r="I18" s="120">
        <v>2.2400000000000002</v>
      </c>
      <c r="J18" s="120">
        <v>8.39</v>
      </c>
      <c r="K18" s="120">
        <v>0</v>
      </c>
      <c r="L18" s="120">
        <v>7.02</v>
      </c>
      <c r="M18" s="120">
        <v>0.09</v>
      </c>
      <c r="N18" s="120">
        <v>13.2</v>
      </c>
      <c r="O18" s="120">
        <v>0</v>
      </c>
      <c r="P18" s="120">
        <v>21.47</v>
      </c>
      <c r="Q18" s="120">
        <v>0.75</v>
      </c>
      <c r="R18" s="120">
        <v>0.01</v>
      </c>
      <c r="S18" s="120">
        <v>99.27</v>
      </c>
      <c r="T18" s="119"/>
    </row>
    <row r="19" spans="1:20" s="19" customFormat="1" ht="12.75" x14ac:dyDescent="0.2">
      <c r="A19" s="124" t="s">
        <v>243</v>
      </c>
      <c r="B19" s="109" t="s">
        <v>285</v>
      </c>
      <c r="C19" s="122" t="s">
        <v>160</v>
      </c>
      <c r="D19" s="125" t="s">
        <v>72</v>
      </c>
      <c r="E19" s="122" t="s">
        <v>106</v>
      </c>
      <c r="F19" s="123">
        <v>76.547104597446875</v>
      </c>
      <c r="G19" s="123">
        <v>61.226649295994761</v>
      </c>
      <c r="H19" s="120">
        <v>46.78</v>
      </c>
      <c r="I19" s="120">
        <v>2.17</v>
      </c>
      <c r="J19" s="120">
        <v>8.43</v>
      </c>
      <c r="K19" s="120">
        <v>0.01</v>
      </c>
      <c r="L19" s="120">
        <v>7.22</v>
      </c>
      <c r="M19" s="120">
        <v>0.12</v>
      </c>
      <c r="N19" s="120">
        <v>13.22</v>
      </c>
      <c r="O19" s="120">
        <v>0</v>
      </c>
      <c r="P19" s="120">
        <v>20.9</v>
      </c>
      <c r="Q19" s="120">
        <v>0.79</v>
      </c>
      <c r="R19" s="120">
        <v>0</v>
      </c>
      <c r="S19" s="120">
        <v>99.65</v>
      </c>
      <c r="T19" s="119"/>
    </row>
    <row r="20" spans="1:20" s="19" customFormat="1" ht="12.75" x14ac:dyDescent="0.2">
      <c r="A20" s="124" t="s">
        <v>244</v>
      </c>
      <c r="B20" s="109" t="s">
        <v>285</v>
      </c>
      <c r="C20" s="122" t="s">
        <v>160</v>
      </c>
      <c r="D20" s="125" t="s">
        <v>72</v>
      </c>
      <c r="E20" s="122" t="s">
        <v>106</v>
      </c>
      <c r="F20" s="123">
        <v>60.10548779725319</v>
      </c>
      <c r="G20" s="123">
        <v>61.226649295994761</v>
      </c>
      <c r="H20" s="120">
        <v>46.07</v>
      </c>
      <c r="I20" s="120">
        <v>1.69</v>
      </c>
      <c r="J20" s="120">
        <v>7.41</v>
      </c>
      <c r="K20" s="120">
        <v>0.02</v>
      </c>
      <c r="L20" s="120">
        <v>11.37</v>
      </c>
      <c r="M20" s="120">
        <v>0.23</v>
      </c>
      <c r="N20" s="120">
        <v>9.61</v>
      </c>
      <c r="O20" s="120">
        <v>0.04</v>
      </c>
      <c r="P20" s="120">
        <v>20.77</v>
      </c>
      <c r="Q20" s="120">
        <v>1.63</v>
      </c>
      <c r="R20" s="120">
        <v>0</v>
      </c>
      <c r="S20" s="120">
        <v>98.84</v>
      </c>
      <c r="T20" s="119"/>
    </row>
    <row r="21" spans="1:20" s="19" customFormat="1" ht="12.75" x14ac:dyDescent="0.2">
      <c r="A21" s="124" t="s">
        <v>245</v>
      </c>
      <c r="B21" s="109" t="s">
        <v>285</v>
      </c>
      <c r="C21" s="122" t="s">
        <v>160</v>
      </c>
      <c r="D21" s="125" t="s">
        <v>72</v>
      </c>
      <c r="E21" s="122" t="s">
        <v>106</v>
      </c>
      <c r="F21" s="123">
        <v>59.910463679483861</v>
      </c>
      <c r="G21" s="123">
        <v>61.226649295994761</v>
      </c>
      <c r="H21" s="120">
        <v>46.43</v>
      </c>
      <c r="I21" s="120">
        <v>1.73</v>
      </c>
      <c r="J21" s="120">
        <v>7.42</v>
      </c>
      <c r="K21" s="120">
        <v>0.01</v>
      </c>
      <c r="L21" s="120">
        <v>11.26</v>
      </c>
      <c r="M21" s="120">
        <v>0.26</v>
      </c>
      <c r="N21" s="120">
        <v>9.44</v>
      </c>
      <c r="O21" s="120">
        <v>0.01</v>
      </c>
      <c r="P21" s="120">
        <v>20.87</v>
      </c>
      <c r="Q21" s="120">
        <v>1.52</v>
      </c>
      <c r="R21" s="120">
        <v>0.01</v>
      </c>
      <c r="S21" s="120">
        <v>98.94</v>
      </c>
      <c r="T21" s="119"/>
    </row>
    <row r="22" spans="1:20" s="19" customFormat="1" ht="12.75" x14ac:dyDescent="0.2">
      <c r="A22" s="124" t="s">
        <v>246</v>
      </c>
      <c r="B22" s="109" t="s">
        <v>285</v>
      </c>
      <c r="C22" s="122" t="s">
        <v>160</v>
      </c>
      <c r="D22" s="125" t="s">
        <v>72</v>
      </c>
      <c r="E22" s="122" t="s">
        <v>106</v>
      </c>
      <c r="F22" s="123">
        <v>59.351718365075079</v>
      </c>
      <c r="G22" s="123">
        <v>61.226649295994761</v>
      </c>
      <c r="H22" s="120">
        <v>46.46</v>
      </c>
      <c r="I22" s="120">
        <v>1.74</v>
      </c>
      <c r="J22" s="120">
        <v>7.47</v>
      </c>
      <c r="K22" s="120">
        <v>0</v>
      </c>
      <c r="L22" s="120">
        <v>11.5</v>
      </c>
      <c r="M22" s="120">
        <v>0.25</v>
      </c>
      <c r="N22" s="120">
        <v>9.42</v>
      </c>
      <c r="O22" s="120">
        <v>0.01</v>
      </c>
      <c r="P22" s="120">
        <v>20.85</v>
      </c>
      <c r="Q22" s="120">
        <v>1.61</v>
      </c>
      <c r="R22" s="120">
        <v>0</v>
      </c>
      <c r="S22" s="120">
        <v>99.29</v>
      </c>
      <c r="T22" s="119"/>
    </row>
    <row r="23" spans="1:20" s="19" customFormat="1" ht="12.75" x14ac:dyDescent="0.2">
      <c r="A23" s="124" t="s">
        <v>247</v>
      </c>
      <c r="B23" s="109" t="s">
        <v>285</v>
      </c>
      <c r="C23" s="122" t="s">
        <v>160</v>
      </c>
      <c r="D23" s="125" t="s">
        <v>72</v>
      </c>
      <c r="E23" s="122" t="s">
        <v>106</v>
      </c>
      <c r="F23" s="123">
        <v>85.84832895422214</v>
      </c>
      <c r="G23" s="123">
        <v>61.226649295994761</v>
      </c>
      <c r="H23" s="120">
        <v>48.67</v>
      </c>
      <c r="I23" s="120">
        <v>0.97</v>
      </c>
      <c r="J23" s="120">
        <v>6.78</v>
      </c>
      <c r="K23" s="120">
        <v>0.97</v>
      </c>
      <c r="L23" s="120">
        <v>4.3899999999999997</v>
      </c>
      <c r="M23" s="120">
        <v>0.09</v>
      </c>
      <c r="N23" s="120">
        <v>14.94</v>
      </c>
      <c r="O23" s="120">
        <v>0</v>
      </c>
      <c r="P23" s="120">
        <v>22.14</v>
      </c>
      <c r="Q23" s="120">
        <v>0.67</v>
      </c>
      <c r="R23" s="120">
        <v>0</v>
      </c>
      <c r="S23" s="120">
        <v>99.61</v>
      </c>
      <c r="T23" s="119"/>
    </row>
    <row r="24" spans="1:20" s="19" customFormat="1" ht="12.75" x14ac:dyDescent="0.2">
      <c r="A24" s="124" t="s">
        <v>248</v>
      </c>
      <c r="B24" s="109" t="s">
        <v>285</v>
      </c>
      <c r="C24" s="122" t="s">
        <v>160</v>
      </c>
      <c r="D24" s="125" t="s">
        <v>72</v>
      </c>
      <c r="E24" s="122" t="s">
        <v>106</v>
      </c>
      <c r="F24" s="123">
        <v>77.234730722582285</v>
      </c>
      <c r="G24" s="123">
        <v>61.226649295994761</v>
      </c>
      <c r="H24" s="120">
        <v>43.12</v>
      </c>
      <c r="I24" s="120">
        <v>4.16</v>
      </c>
      <c r="J24" s="120">
        <v>10.61</v>
      </c>
      <c r="K24" s="120">
        <v>0.02</v>
      </c>
      <c r="L24" s="120">
        <v>6.41</v>
      </c>
      <c r="M24" s="120">
        <v>0.08</v>
      </c>
      <c r="N24" s="120">
        <v>12.2</v>
      </c>
      <c r="O24" s="120">
        <v>0.01</v>
      </c>
      <c r="P24" s="120">
        <v>21.86</v>
      </c>
      <c r="Q24" s="120">
        <v>0.71</v>
      </c>
      <c r="R24" s="120">
        <v>0</v>
      </c>
      <c r="S24" s="120">
        <v>99.19</v>
      </c>
      <c r="T24" s="119"/>
    </row>
    <row r="25" spans="1:20" s="19" customFormat="1" ht="12.75" x14ac:dyDescent="0.2">
      <c r="A25" s="124" t="s">
        <v>268</v>
      </c>
      <c r="B25" s="109" t="s">
        <v>285</v>
      </c>
      <c r="C25" s="122" t="s">
        <v>296</v>
      </c>
      <c r="D25" s="125" t="s">
        <v>72</v>
      </c>
      <c r="E25" s="122" t="s">
        <v>106</v>
      </c>
      <c r="F25" s="123">
        <v>39.375206742189242</v>
      </c>
      <c r="G25" s="123">
        <v>61.226649295994761</v>
      </c>
      <c r="H25" s="120">
        <v>45.4</v>
      </c>
      <c r="I25" s="120">
        <v>1.44</v>
      </c>
      <c r="J25" s="120">
        <v>4.6500000000000004</v>
      </c>
      <c r="K25" s="120">
        <v>0.01</v>
      </c>
      <c r="L25" s="120">
        <v>17.510000000000002</v>
      </c>
      <c r="M25" s="120">
        <v>0.69</v>
      </c>
      <c r="N25" s="120">
        <v>6.38</v>
      </c>
      <c r="O25" s="120">
        <v>0</v>
      </c>
      <c r="P25" s="120">
        <v>21.81</v>
      </c>
      <c r="Q25" s="120">
        <v>0.82</v>
      </c>
      <c r="R25" s="120">
        <v>0.02</v>
      </c>
      <c r="S25" s="120">
        <v>98.73</v>
      </c>
      <c r="T25" s="119"/>
    </row>
    <row r="26" spans="1:20" s="19" customFormat="1" ht="12.75" x14ac:dyDescent="0.2">
      <c r="A26" s="124" t="s">
        <v>269</v>
      </c>
      <c r="B26" s="109" t="s">
        <v>285</v>
      </c>
      <c r="C26" s="122" t="s">
        <v>296</v>
      </c>
      <c r="D26" s="125" t="s">
        <v>72</v>
      </c>
      <c r="E26" s="122" t="s">
        <v>106</v>
      </c>
      <c r="F26" s="123">
        <v>42.394337574343602</v>
      </c>
      <c r="G26" s="123">
        <v>61.226649295994761</v>
      </c>
      <c r="H26" s="120">
        <v>45.51</v>
      </c>
      <c r="I26" s="120">
        <v>1.44</v>
      </c>
      <c r="J26" s="120">
        <v>8.48</v>
      </c>
      <c r="K26" s="120">
        <v>0.01</v>
      </c>
      <c r="L26" s="120">
        <v>15.55</v>
      </c>
      <c r="M26" s="120">
        <v>0.5</v>
      </c>
      <c r="N26" s="120">
        <v>6.42</v>
      </c>
      <c r="O26" s="120">
        <v>0</v>
      </c>
      <c r="P26" s="120">
        <v>19.73</v>
      </c>
      <c r="Q26" s="120">
        <v>1.78</v>
      </c>
      <c r="R26" s="120">
        <v>0.01</v>
      </c>
      <c r="S26" s="120">
        <v>99.43</v>
      </c>
      <c r="T26" s="119"/>
    </row>
    <row r="27" spans="1:20" s="19" customFormat="1" ht="12.75" x14ac:dyDescent="0.2">
      <c r="A27" s="124" t="s">
        <v>270</v>
      </c>
      <c r="B27" s="109" t="s">
        <v>285</v>
      </c>
      <c r="C27" s="122" t="s">
        <v>296</v>
      </c>
      <c r="D27" s="125" t="s">
        <v>72</v>
      </c>
      <c r="E27" s="122" t="s">
        <v>106</v>
      </c>
      <c r="F27" s="123">
        <v>72.317680429173066</v>
      </c>
      <c r="G27" s="123">
        <v>61.226649295994761</v>
      </c>
      <c r="H27" s="120">
        <v>44.6</v>
      </c>
      <c r="I27" s="120">
        <v>3.59</v>
      </c>
      <c r="J27" s="120">
        <v>8.08</v>
      </c>
      <c r="K27" s="120">
        <v>0</v>
      </c>
      <c r="L27" s="120">
        <v>7.84</v>
      </c>
      <c r="M27" s="120">
        <v>0.15</v>
      </c>
      <c r="N27" s="120">
        <v>11.49</v>
      </c>
      <c r="O27" s="120">
        <v>0</v>
      </c>
      <c r="P27" s="120">
        <v>23.06</v>
      </c>
      <c r="Q27" s="120">
        <v>0.56000000000000005</v>
      </c>
      <c r="R27" s="120">
        <v>0.01</v>
      </c>
      <c r="S27" s="120">
        <v>99.37</v>
      </c>
      <c r="T27" s="119"/>
    </row>
    <row r="28" spans="1:20" s="19" customFormat="1" ht="12.75" x14ac:dyDescent="0.2">
      <c r="A28" s="124" t="s">
        <v>271</v>
      </c>
      <c r="B28" s="109" t="s">
        <v>285</v>
      </c>
      <c r="C28" s="122" t="s">
        <v>296</v>
      </c>
      <c r="D28" s="125" t="s">
        <v>72</v>
      </c>
      <c r="E28" s="122" t="s">
        <v>106</v>
      </c>
      <c r="F28" s="123">
        <v>77.306296455230623</v>
      </c>
      <c r="G28" s="123">
        <v>61.226649295994761</v>
      </c>
      <c r="H28" s="120">
        <v>46.93</v>
      </c>
      <c r="I28" s="120">
        <v>2.09</v>
      </c>
      <c r="J28" s="120">
        <v>8.1199999999999992</v>
      </c>
      <c r="K28" s="120">
        <v>0.02</v>
      </c>
      <c r="L28" s="120">
        <v>6.97</v>
      </c>
      <c r="M28" s="120">
        <v>0.11</v>
      </c>
      <c r="N28" s="120">
        <v>13.32</v>
      </c>
      <c r="O28" s="120">
        <v>0.02</v>
      </c>
      <c r="P28" s="120">
        <v>21.61</v>
      </c>
      <c r="Q28" s="120">
        <v>0.74</v>
      </c>
      <c r="R28" s="120">
        <v>0</v>
      </c>
      <c r="S28" s="120">
        <v>99.93</v>
      </c>
      <c r="T28" s="119"/>
    </row>
    <row r="29" spans="1:20" s="19" customFormat="1" ht="12.75" x14ac:dyDescent="0.2">
      <c r="A29" s="124" t="s">
        <v>272</v>
      </c>
      <c r="B29" s="109" t="s">
        <v>285</v>
      </c>
      <c r="C29" s="122" t="s">
        <v>296</v>
      </c>
      <c r="D29" s="125" t="s">
        <v>72</v>
      </c>
      <c r="E29" s="122" t="s">
        <v>106</v>
      </c>
      <c r="F29" s="123">
        <v>77.68869358114344</v>
      </c>
      <c r="G29" s="123">
        <v>61.226649295994761</v>
      </c>
      <c r="H29" s="120">
        <v>45.52</v>
      </c>
      <c r="I29" s="120">
        <v>2.2799999999999998</v>
      </c>
      <c r="J29" s="120">
        <v>9.91</v>
      </c>
      <c r="K29" s="120">
        <v>0.18</v>
      </c>
      <c r="L29" s="120">
        <v>6.44</v>
      </c>
      <c r="M29" s="120">
        <v>0.11</v>
      </c>
      <c r="N29" s="120">
        <v>12.58</v>
      </c>
      <c r="O29" s="120">
        <v>0.03</v>
      </c>
      <c r="P29" s="120">
        <v>21.83</v>
      </c>
      <c r="Q29" s="120">
        <v>0.74</v>
      </c>
      <c r="R29" s="120">
        <v>0.01</v>
      </c>
      <c r="S29" s="120">
        <v>99.64</v>
      </c>
      <c r="T29" s="119"/>
    </row>
    <row r="30" spans="1:20" s="19" customFormat="1" ht="12.75" x14ac:dyDescent="0.2">
      <c r="A30" s="124" t="s">
        <v>273</v>
      </c>
      <c r="B30" s="109" t="s">
        <v>285</v>
      </c>
      <c r="C30" s="122" t="s">
        <v>296</v>
      </c>
      <c r="D30" s="125" t="s">
        <v>72</v>
      </c>
      <c r="E30" s="122" t="s">
        <v>106</v>
      </c>
      <c r="F30" s="123">
        <v>77.770548927668585</v>
      </c>
      <c r="G30" s="123">
        <v>61.226649295994761</v>
      </c>
      <c r="H30" s="120">
        <v>45.63</v>
      </c>
      <c r="I30" s="120">
        <v>2.25</v>
      </c>
      <c r="J30" s="120">
        <v>9.9</v>
      </c>
      <c r="K30" s="120">
        <v>0.17</v>
      </c>
      <c r="L30" s="120">
        <v>6.43</v>
      </c>
      <c r="M30" s="120">
        <v>0.08</v>
      </c>
      <c r="N30" s="120">
        <v>12.62</v>
      </c>
      <c r="O30" s="120">
        <v>0.01</v>
      </c>
      <c r="P30" s="120">
        <v>21.76</v>
      </c>
      <c r="Q30" s="120">
        <v>0.75</v>
      </c>
      <c r="R30" s="120">
        <v>0</v>
      </c>
      <c r="S30" s="120">
        <v>99.59</v>
      </c>
      <c r="T30" s="119"/>
    </row>
    <row r="31" spans="1:20" s="19" customFormat="1" ht="12.75" x14ac:dyDescent="0.2">
      <c r="A31" s="124" t="s">
        <v>274</v>
      </c>
      <c r="B31" s="109" t="s">
        <v>285</v>
      </c>
      <c r="C31" s="122" t="s">
        <v>296</v>
      </c>
      <c r="D31" s="125" t="s">
        <v>72</v>
      </c>
      <c r="E31" s="122" t="s">
        <v>106</v>
      </c>
      <c r="F31" s="123">
        <v>73.878225700956179</v>
      </c>
      <c r="G31" s="123">
        <v>61.226649295994761</v>
      </c>
      <c r="H31" s="120">
        <v>43.96</v>
      </c>
      <c r="I31" s="120">
        <v>3</v>
      </c>
      <c r="J31" s="120">
        <v>10.29</v>
      </c>
      <c r="K31" s="120">
        <v>0.13</v>
      </c>
      <c r="L31" s="120">
        <v>7.33</v>
      </c>
      <c r="M31" s="120">
        <v>0.12</v>
      </c>
      <c r="N31" s="120">
        <v>11.63</v>
      </c>
      <c r="O31" s="120">
        <v>0.01</v>
      </c>
      <c r="P31" s="120">
        <v>21.91</v>
      </c>
      <c r="Q31" s="120">
        <v>0.78</v>
      </c>
      <c r="R31" s="120">
        <v>0.01</v>
      </c>
      <c r="S31" s="120">
        <v>99.18</v>
      </c>
      <c r="T31" s="119"/>
    </row>
    <row r="32" spans="1:20" s="19" customFormat="1" ht="12.75" x14ac:dyDescent="0.2">
      <c r="A32" s="124" t="s">
        <v>275</v>
      </c>
      <c r="B32" s="109" t="s">
        <v>285</v>
      </c>
      <c r="C32" s="122" t="s">
        <v>296</v>
      </c>
      <c r="D32" s="125" t="s">
        <v>72</v>
      </c>
      <c r="E32" s="122" t="s">
        <v>106</v>
      </c>
      <c r="F32" s="123">
        <v>71.237599195757014</v>
      </c>
      <c r="G32" s="123">
        <v>61.226649295994761</v>
      </c>
      <c r="H32" s="120">
        <v>42.53</v>
      </c>
      <c r="I32" s="120">
        <v>3.94</v>
      </c>
      <c r="J32" s="120">
        <v>10.8</v>
      </c>
      <c r="K32" s="120">
        <v>0.01</v>
      </c>
      <c r="L32" s="120">
        <v>7.78</v>
      </c>
      <c r="M32" s="120">
        <v>0.11</v>
      </c>
      <c r="N32" s="120">
        <v>10.81</v>
      </c>
      <c r="O32" s="120">
        <v>0</v>
      </c>
      <c r="P32" s="120">
        <v>22.48</v>
      </c>
      <c r="Q32" s="120">
        <v>0.63</v>
      </c>
      <c r="R32" s="120">
        <v>0.01</v>
      </c>
      <c r="S32" s="120">
        <v>99.11</v>
      </c>
      <c r="T32" s="119"/>
    </row>
    <row r="33" spans="1:20" s="19" customFormat="1" ht="12.75" x14ac:dyDescent="0.2">
      <c r="A33" s="124" t="s">
        <v>276</v>
      </c>
      <c r="B33" s="109" t="s">
        <v>285</v>
      </c>
      <c r="C33" s="122" t="s">
        <v>296</v>
      </c>
      <c r="D33" s="125" t="s">
        <v>72</v>
      </c>
      <c r="E33" s="122" t="s">
        <v>106</v>
      </c>
      <c r="F33" s="123">
        <v>69.527474900336244</v>
      </c>
      <c r="G33" s="123">
        <v>61.226649295994761</v>
      </c>
      <c r="H33" s="120">
        <v>42.62</v>
      </c>
      <c r="I33" s="120">
        <v>4.32</v>
      </c>
      <c r="J33" s="120">
        <v>9.81</v>
      </c>
      <c r="K33" s="120">
        <v>0.01</v>
      </c>
      <c r="L33" s="120">
        <v>8.25</v>
      </c>
      <c r="M33" s="120">
        <v>0.18</v>
      </c>
      <c r="N33" s="120">
        <v>10.56</v>
      </c>
      <c r="O33" s="120">
        <v>0</v>
      </c>
      <c r="P33" s="120">
        <v>22.64</v>
      </c>
      <c r="Q33" s="120">
        <v>0.65</v>
      </c>
      <c r="R33" s="120">
        <v>0.05</v>
      </c>
      <c r="S33" s="120">
        <v>99.07</v>
      </c>
      <c r="T33" s="119"/>
    </row>
    <row r="34" spans="1:20" s="19" customFormat="1" ht="12.75" x14ac:dyDescent="0.2">
      <c r="A34" s="124" t="s">
        <v>277</v>
      </c>
      <c r="B34" s="109" t="s">
        <v>285</v>
      </c>
      <c r="C34" s="122" t="s">
        <v>296</v>
      </c>
      <c r="D34" s="125" t="s">
        <v>72</v>
      </c>
      <c r="E34" s="122" t="s">
        <v>106</v>
      </c>
      <c r="F34" s="123">
        <v>70.518907607905376</v>
      </c>
      <c r="G34" s="123">
        <v>61.226649295994761</v>
      </c>
      <c r="H34" s="120">
        <v>43.94</v>
      </c>
      <c r="I34" s="120">
        <v>3.85</v>
      </c>
      <c r="J34" s="120">
        <v>8.74</v>
      </c>
      <c r="K34" s="120">
        <v>0.02</v>
      </c>
      <c r="L34" s="120">
        <v>8.16</v>
      </c>
      <c r="M34" s="120">
        <v>0.18</v>
      </c>
      <c r="N34" s="120">
        <v>10.95</v>
      </c>
      <c r="O34" s="120">
        <v>0</v>
      </c>
      <c r="P34" s="120">
        <v>22.66</v>
      </c>
      <c r="Q34" s="120">
        <v>0.67</v>
      </c>
      <c r="R34" s="120">
        <v>0.08</v>
      </c>
      <c r="S34" s="120">
        <v>99.26</v>
      </c>
      <c r="T34" s="119"/>
    </row>
    <row r="35" spans="1:20" s="19" customFormat="1" ht="12.75" x14ac:dyDescent="0.2">
      <c r="A35" s="124" t="s">
        <v>278</v>
      </c>
      <c r="B35" s="109" t="s">
        <v>285</v>
      </c>
      <c r="C35" s="122" t="s">
        <v>296</v>
      </c>
      <c r="D35" s="125" t="s">
        <v>72</v>
      </c>
      <c r="E35" s="122" t="s">
        <v>106</v>
      </c>
      <c r="F35" s="123">
        <v>74.500834287314561</v>
      </c>
      <c r="G35" s="123">
        <v>61.226649295994761</v>
      </c>
      <c r="H35" s="126">
        <v>45.24</v>
      </c>
      <c r="I35" s="126">
        <v>2.62</v>
      </c>
      <c r="J35" s="126">
        <v>8.43</v>
      </c>
      <c r="K35" s="126">
        <v>0</v>
      </c>
      <c r="L35" s="126">
        <v>7.73</v>
      </c>
      <c r="M35" s="126">
        <v>0.13</v>
      </c>
      <c r="N35" s="126">
        <v>12.67</v>
      </c>
      <c r="O35" s="126">
        <v>0</v>
      </c>
      <c r="P35" s="126">
        <v>21.55</v>
      </c>
      <c r="Q35" s="126">
        <v>0.69</v>
      </c>
      <c r="R35" s="126">
        <v>0.01</v>
      </c>
      <c r="S35" s="120">
        <v>99.08</v>
      </c>
      <c r="T35" s="119"/>
    </row>
    <row r="36" spans="1:20" s="19" customFormat="1" ht="12.75" x14ac:dyDescent="0.2">
      <c r="A36" s="124" t="s">
        <v>279</v>
      </c>
      <c r="B36" s="109" t="s">
        <v>285</v>
      </c>
      <c r="C36" s="122" t="s">
        <v>296</v>
      </c>
      <c r="D36" s="125" t="s">
        <v>72</v>
      </c>
      <c r="E36" s="122" t="s">
        <v>106</v>
      </c>
      <c r="F36" s="127">
        <v>65.691275523910619</v>
      </c>
      <c r="G36" s="123">
        <v>61.226649295994761</v>
      </c>
      <c r="H36" s="120">
        <v>44.99</v>
      </c>
      <c r="I36" s="120">
        <v>2.0499999999999998</v>
      </c>
      <c r="J36" s="120">
        <v>8.89</v>
      </c>
      <c r="K36" s="120">
        <v>0.01</v>
      </c>
      <c r="L36" s="120">
        <v>9.7100000000000009</v>
      </c>
      <c r="M36" s="120">
        <v>0.18</v>
      </c>
      <c r="N36" s="120">
        <v>10.43</v>
      </c>
      <c r="O36" s="120">
        <v>0.01</v>
      </c>
      <c r="P36" s="120">
        <v>21.48</v>
      </c>
      <c r="Q36" s="120">
        <v>1.05</v>
      </c>
      <c r="R36" s="120">
        <v>0</v>
      </c>
      <c r="S36" s="126">
        <v>98.83</v>
      </c>
      <c r="T36" s="128"/>
    </row>
    <row r="37" spans="1:20" s="19" customFormat="1" ht="12.75" x14ac:dyDescent="0.2">
      <c r="A37" s="124" t="s">
        <v>280</v>
      </c>
      <c r="B37" s="109" t="s">
        <v>285</v>
      </c>
      <c r="C37" s="122" t="s">
        <v>296</v>
      </c>
      <c r="D37" s="125" t="s">
        <v>72</v>
      </c>
      <c r="E37" s="122" t="s">
        <v>106</v>
      </c>
      <c r="F37" s="123">
        <v>77.434358704014855</v>
      </c>
      <c r="G37" s="123">
        <v>61.226649295994761</v>
      </c>
      <c r="H37" s="120">
        <v>45.54</v>
      </c>
      <c r="I37" s="120">
        <v>2.2400000000000002</v>
      </c>
      <c r="J37" s="120">
        <v>9.1999999999999993</v>
      </c>
      <c r="K37" s="120">
        <v>0.24</v>
      </c>
      <c r="L37" s="120">
        <v>6.54</v>
      </c>
      <c r="M37" s="120">
        <v>0.1</v>
      </c>
      <c r="N37" s="120">
        <v>12.59</v>
      </c>
      <c r="O37" s="120">
        <v>0.02</v>
      </c>
      <c r="P37" s="120">
        <v>22.36</v>
      </c>
      <c r="Q37" s="120">
        <v>0.66</v>
      </c>
      <c r="R37" s="120">
        <v>0</v>
      </c>
      <c r="S37" s="120">
        <v>99.49</v>
      </c>
      <c r="T37" s="119"/>
    </row>
    <row r="38" spans="1:20" s="19" customFormat="1" ht="12.75" x14ac:dyDescent="0.2">
      <c r="A38" s="124" t="s">
        <v>281</v>
      </c>
      <c r="B38" s="109" t="s">
        <v>285</v>
      </c>
      <c r="C38" s="122" t="s">
        <v>296</v>
      </c>
      <c r="D38" s="125" t="s">
        <v>72</v>
      </c>
      <c r="E38" s="122" t="s">
        <v>106</v>
      </c>
      <c r="F38" s="123">
        <v>74.728312857222534</v>
      </c>
      <c r="G38" s="123">
        <v>61.226649295994761</v>
      </c>
      <c r="H38" s="120">
        <v>43.74</v>
      </c>
      <c r="I38" s="120">
        <v>2.81</v>
      </c>
      <c r="J38" s="120">
        <v>9.92</v>
      </c>
      <c r="K38" s="120">
        <v>0.1</v>
      </c>
      <c r="L38" s="120">
        <v>7.27</v>
      </c>
      <c r="M38" s="120">
        <v>0.12</v>
      </c>
      <c r="N38" s="120">
        <v>12.06</v>
      </c>
      <c r="O38" s="120">
        <v>0.01</v>
      </c>
      <c r="P38" s="120">
        <v>21.72</v>
      </c>
      <c r="Q38" s="120">
        <v>0.86</v>
      </c>
      <c r="R38" s="120">
        <v>0.01</v>
      </c>
      <c r="S38" s="120">
        <v>98.61</v>
      </c>
      <c r="T38" s="119"/>
    </row>
    <row r="39" spans="1:20" s="19" customFormat="1" ht="12.75" x14ac:dyDescent="0.2">
      <c r="A39" s="124" t="s">
        <v>282</v>
      </c>
      <c r="B39" s="109" t="s">
        <v>285</v>
      </c>
      <c r="C39" s="122" t="s">
        <v>296</v>
      </c>
      <c r="D39" s="125" t="s">
        <v>72</v>
      </c>
      <c r="E39" s="122" t="s">
        <v>106</v>
      </c>
      <c r="F39" s="123">
        <v>70.722083655470541</v>
      </c>
      <c r="G39" s="123">
        <v>61.226649295994761</v>
      </c>
      <c r="H39" s="120">
        <v>39.54</v>
      </c>
      <c r="I39" s="120">
        <v>4.76</v>
      </c>
      <c r="J39" s="120">
        <v>10.94</v>
      </c>
      <c r="K39" s="120">
        <v>0.01</v>
      </c>
      <c r="L39" s="120">
        <v>8.11</v>
      </c>
      <c r="M39" s="120">
        <v>0.11</v>
      </c>
      <c r="N39" s="120">
        <v>10.99</v>
      </c>
      <c r="O39" s="120">
        <v>0</v>
      </c>
      <c r="P39" s="120">
        <v>22.96</v>
      </c>
      <c r="Q39" s="120">
        <v>0.59</v>
      </c>
      <c r="R39" s="120">
        <v>0.02</v>
      </c>
      <c r="S39" s="120">
        <v>98.05</v>
      </c>
      <c r="T39" s="119"/>
    </row>
    <row r="40" spans="1:20" s="19" customFormat="1" ht="12.75" x14ac:dyDescent="0.2">
      <c r="A40" s="124" t="s">
        <v>283</v>
      </c>
      <c r="B40" s="109" t="s">
        <v>285</v>
      </c>
      <c r="C40" s="122" t="s">
        <v>296</v>
      </c>
      <c r="D40" s="125" t="s">
        <v>72</v>
      </c>
      <c r="E40" s="122" t="s">
        <v>106</v>
      </c>
      <c r="F40" s="123">
        <v>71.915336382258516</v>
      </c>
      <c r="G40" s="123">
        <v>61.226649295994761</v>
      </c>
      <c r="H40" s="129">
        <v>43.87</v>
      </c>
      <c r="I40" s="129">
        <v>3.74</v>
      </c>
      <c r="J40" s="129">
        <v>8.6999999999999993</v>
      </c>
      <c r="K40" s="129">
        <v>0</v>
      </c>
      <c r="L40" s="129">
        <v>7.72</v>
      </c>
      <c r="M40" s="129">
        <v>0.14000000000000001</v>
      </c>
      <c r="N40" s="129">
        <v>11.09</v>
      </c>
      <c r="O40" s="129">
        <v>0</v>
      </c>
      <c r="P40" s="129">
        <v>23.06</v>
      </c>
      <c r="Q40" s="129">
        <v>0.56999999999999995</v>
      </c>
      <c r="R40" s="129">
        <v>0.02</v>
      </c>
      <c r="S40" s="120">
        <v>98.92</v>
      </c>
      <c r="T40" s="119"/>
    </row>
    <row r="41" spans="1:20" s="19" customFormat="1" ht="13.5" thickBot="1" x14ac:dyDescent="0.25">
      <c r="A41" s="130" t="s">
        <v>284</v>
      </c>
      <c r="B41" s="112" t="s">
        <v>285</v>
      </c>
      <c r="C41" s="131" t="s">
        <v>296</v>
      </c>
      <c r="D41" s="132" t="s">
        <v>72</v>
      </c>
      <c r="E41" s="131" t="s">
        <v>106</v>
      </c>
      <c r="F41" s="133">
        <v>68.741379297121057</v>
      </c>
      <c r="G41" s="134">
        <v>61.226649295994761</v>
      </c>
      <c r="H41" s="135">
        <v>40.4</v>
      </c>
      <c r="I41" s="135">
        <v>5.05</v>
      </c>
      <c r="J41" s="135">
        <v>11.38</v>
      </c>
      <c r="K41" s="135">
        <v>0.01</v>
      </c>
      <c r="L41" s="135">
        <v>8.1300000000000008</v>
      </c>
      <c r="M41" s="135">
        <v>0.11</v>
      </c>
      <c r="N41" s="135">
        <v>10.029999999999999</v>
      </c>
      <c r="O41" s="135">
        <v>0</v>
      </c>
      <c r="P41" s="135">
        <v>22.84</v>
      </c>
      <c r="Q41" s="135">
        <v>0.54</v>
      </c>
      <c r="R41" s="135">
        <v>0.02</v>
      </c>
      <c r="S41" s="135">
        <v>98.49</v>
      </c>
      <c r="T41" s="136"/>
    </row>
    <row r="42" spans="1:20" s="19" customFormat="1" ht="12.75" x14ac:dyDescent="0.2">
      <c r="A42" s="138" t="s">
        <v>185</v>
      </c>
      <c r="B42" s="103" t="s">
        <v>223</v>
      </c>
      <c r="C42" s="139" t="s">
        <v>160</v>
      </c>
      <c r="D42" s="103" t="s">
        <v>81</v>
      </c>
      <c r="E42" s="103" t="s">
        <v>74</v>
      </c>
      <c r="F42" s="140">
        <v>83</v>
      </c>
      <c r="G42" s="141">
        <v>59.41113737011834</v>
      </c>
      <c r="H42" s="142">
        <v>39.82</v>
      </c>
      <c r="I42" s="142">
        <v>0.04</v>
      </c>
      <c r="J42" s="142">
        <v>0.06</v>
      </c>
      <c r="K42" s="142">
        <v>0.03</v>
      </c>
      <c r="L42" s="142">
        <v>16.059999999999999</v>
      </c>
      <c r="M42" s="142">
        <v>0.21</v>
      </c>
      <c r="N42" s="142">
        <v>43.63</v>
      </c>
      <c r="O42" s="142">
        <v>0.13</v>
      </c>
      <c r="P42" s="142">
        <v>0.23</v>
      </c>
      <c r="Q42" s="142">
        <v>0.03</v>
      </c>
      <c r="R42" s="142">
        <v>0</v>
      </c>
      <c r="S42" s="142">
        <v>100.24</v>
      </c>
      <c r="T42" s="140"/>
    </row>
    <row r="43" spans="1:20" s="19" customFormat="1" ht="12.75" x14ac:dyDescent="0.2">
      <c r="A43" s="145" t="s">
        <v>186</v>
      </c>
      <c r="B43" s="104" t="s">
        <v>223</v>
      </c>
      <c r="C43" s="146" t="s">
        <v>160</v>
      </c>
      <c r="D43" s="104" t="s">
        <v>81</v>
      </c>
      <c r="E43" s="104" t="s">
        <v>74</v>
      </c>
      <c r="F43" s="143">
        <v>82</v>
      </c>
      <c r="G43" s="147">
        <v>59.41113737011834</v>
      </c>
      <c r="H43" s="144">
        <v>39.54</v>
      </c>
      <c r="I43" s="144">
        <v>0.06</v>
      </c>
      <c r="J43" s="144">
        <v>0.05</v>
      </c>
      <c r="K43" s="144">
        <v>0.01</v>
      </c>
      <c r="L43" s="144">
        <v>16.88</v>
      </c>
      <c r="M43" s="144">
        <v>0.25</v>
      </c>
      <c r="N43" s="144">
        <v>43.08</v>
      </c>
      <c r="O43" s="144">
        <v>0.14000000000000001</v>
      </c>
      <c r="P43" s="144">
        <v>0.3</v>
      </c>
      <c r="Q43" s="144">
        <v>0</v>
      </c>
      <c r="R43" s="144">
        <v>0</v>
      </c>
      <c r="S43" s="144">
        <v>100.32</v>
      </c>
      <c r="T43" s="143"/>
    </row>
    <row r="44" spans="1:20" s="19" customFormat="1" ht="12.75" x14ac:dyDescent="0.2">
      <c r="A44" s="145" t="s">
        <v>187</v>
      </c>
      <c r="B44" s="104" t="s">
        <v>223</v>
      </c>
      <c r="C44" s="146" t="s">
        <v>160</v>
      </c>
      <c r="D44" s="104" t="s">
        <v>81</v>
      </c>
      <c r="E44" s="104" t="s">
        <v>74</v>
      </c>
      <c r="F44" s="148">
        <v>82</v>
      </c>
      <c r="G44" s="147">
        <v>59.41113737011834</v>
      </c>
      <c r="H44" s="149">
        <v>39.72</v>
      </c>
      <c r="I44" s="149">
        <v>0.03</v>
      </c>
      <c r="J44" s="149">
        <v>0.05</v>
      </c>
      <c r="K44" s="149">
        <v>0.03</v>
      </c>
      <c r="L44" s="149">
        <v>16.28</v>
      </c>
      <c r="M44" s="149">
        <v>0.28000000000000003</v>
      </c>
      <c r="N44" s="149">
        <v>43.38</v>
      </c>
      <c r="O44" s="149">
        <v>0.13</v>
      </c>
      <c r="P44" s="149">
        <v>0.27</v>
      </c>
      <c r="Q44" s="149">
        <v>0</v>
      </c>
      <c r="R44" s="149">
        <v>0.01</v>
      </c>
      <c r="S44" s="149">
        <v>100.18</v>
      </c>
      <c r="T44" s="148"/>
    </row>
    <row r="45" spans="1:20" s="19" customFormat="1" ht="12.75" x14ac:dyDescent="0.2">
      <c r="A45" s="145" t="s">
        <v>188</v>
      </c>
      <c r="B45" s="104" t="s">
        <v>223</v>
      </c>
      <c r="C45" s="104" t="s">
        <v>160</v>
      </c>
      <c r="D45" s="104" t="s">
        <v>81</v>
      </c>
      <c r="E45" s="104" t="s">
        <v>74</v>
      </c>
      <c r="F45" s="148">
        <v>83</v>
      </c>
      <c r="G45" s="147">
        <v>59.41113737011834</v>
      </c>
      <c r="H45" s="149">
        <v>39.770000000000003</v>
      </c>
      <c r="I45" s="149">
        <v>0.02</v>
      </c>
      <c r="J45" s="149">
        <v>0.06</v>
      </c>
      <c r="K45" s="149">
        <v>0.03</v>
      </c>
      <c r="L45" s="149">
        <v>16.2</v>
      </c>
      <c r="M45" s="149">
        <v>0.2</v>
      </c>
      <c r="N45" s="149">
        <v>43.89</v>
      </c>
      <c r="O45" s="149">
        <v>0.12</v>
      </c>
      <c r="P45" s="149">
        <v>0.24</v>
      </c>
      <c r="Q45" s="149">
        <v>0</v>
      </c>
      <c r="R45" s="149">
        <v>0.01</v>
      </c>
      <c r="S45" s="149">
        <v>100.54</v>
      </c>
      <c r="T45" s="148"/>
    </row>
    <row r="46" spans="1:20" s="19" customFormat="1" ht="12.75" x14ac:dyDescent="0.2">
      <c r="A46" s="150" t="s">
        <v>253</v>
      </c>
      <c r="B46" s="104" t="s">
        <v>285</v>
      </c>
      <c r="C46" s="104" t="s">
        <v>296</v>
      </c>
      <c r="D46" s="151" t="s">
        <v>81</v>
      </c>
      <c r="E46" s="104" t="s">
        <v>74</v>
      </c>
      <c r="F46" s="147">
        <v>43.980339527252923</v>
      </c>
      <c r="G46" s="147">
        <v>59.41113737011834</v>
      </c>
      <c r="H46" s="144">
        <v>51.47</v>
      </c>
      <c r="I46" s="144">
        <v>0.66</v>
      </c>
      <c r="J46" s="144">
        <v>23.77</v>
      </c>
      <c r="K46" s="144">
        <v>0.01</v>
      </c>
      <c r="L46" s="144">
        <v>2.77</v>
      </c>
      <c r="M46" s="144">
        <v>0.05</v>
      </c>
      <c r="N46" s="144">
        <v>1.22</v>
      </c>
      <c r="O46" s="144">
        <v>0</v>
      </c>
      <c r="P46" s="144">
        <v>9.9</v>
      </c>
      <c r="Q46" s="144">
        <v>4.57</v>
      </c>
      <c r="R46" s="144">
        <v>1.33</v>
      </c>
      <c r="S46" s="152">
        <v>95.75</v>
      </c>
      <c r="T46" s="153"/>
    </row>
    <row r="47" spans="1:20" s="19" customFormat="1" ht="12.75" x14ac:dyDescent="0.2">
      <c r="A47" s="154" t="s">
        <v>254</v>
      </c>
      <c r="B47" s="104" t="s">
        <v>285</v>
      </c>
      <c r="C47" s="104" t="s">
        <v>296</v>
      </c>
      <c r="D47" s="151" t="s">
        <v>81</v>
      </c>
      <c r="E47" s="104" t="s">
        <v>74</v>
      </c>
      <c r="F47" s="147">
        <v>71.79121136553475</v>
      </c>
      <c r="G47" s="147">
        <v>59.41113737011834</v>
      </c>
      <c r="H47" s="144">
        <v>45.59</v>
      </c>
      <c r="I47" s="144">
        <v>3.2</v>
      </c>
      <c r="J47" s="144">
        <v>6.58</v>
      </c>
      <c r="K47" s="144">
        <v>0.01</v>
      </c>
      <c r="L47" s="144">
        <v>8.58</v>
      </c>
      <c r="M47" s="144">
        <v>0.17</v>
      </c>
      <c r="N47" s="144">
        <v>12.25</v>
      </c>
      <c r="O47" s="144">
        <v>0</v>
      </c>
      <c r="P47" s="144">
        <v>22.09</v>
      </c>
      <c r="Q47" s="144">
        <v>0.42</v>
      </c>
      <c r="R47" s="144">
        <v>0.04</v>
      </c>
      <c r="S47" s="144">
        <v>98.94</v>
      </c>
      <c r="T47" s="143"/>
    </row>
    <row r="48" spans="1:20" s="19" customFormat="1" ht="12.75" x14ac:dyDescent="0.2">
      <c r="A48" s="154" t="s">
        <v>255</v>
      </c>
      <c r="B48" s="104" t="s">
        <v>285</v>
      </c>
      <c r="C48" s="104" t="s">
        <v>296</v>
      </c>
      <c r="D48" s="151" t="s">
        <v>81</v>
      </c>
      <c r="E48" s="104" t="s">
        <v>74</v>
      </c>
      <c r="F48" s="147">
        <v>68.326973060354774</v>
      </c>
      <c r="G48" s="147">
        <v>59.41113737011834</v>
      </c>
      <c r="H48" s="144">
        <v>41.57</v>
      </c>
      <c r="I48" s="144">
        <v>4.78</v>
      </c>
      <c r="J48" s="144">
        <v>10.31</v>
      </c>
      <c r="K48" s="144">
        <v>0.01</v>
      </c>
      <c r="L48" s="144">
        <v>8.61</v>
      </c>
      <c r="M48" s="144">
        <v>0.14000000000000001</v>
      </c>
      <c r="N48" s="144">
        <v>10.42</v>
      </c>
      <c r="O48" s="144">
        <v>0</v>
      </c>
      <c r="P48" s="144">
        <v>22.35</v>
      </c>
      <c r="Q48" s="144">
        <v>0.59</v>
      </c>
      <c r="R48" s="144">
        <v>0</v>
      </c>
      <c r="S48" s="144">
        <v>98.78</v>
      </c>
      <c r="T48" s="143"/>
    </row>
    <row r="49" spans="1:20" s="19" customFormat="1" ht="12.75" x14ac:dyDescent="0.2">
      <c r="A49" s="154" t="s">
        <v>256</v>
      </c>
      <c r="B49" s="104" t="s">
        <v>285</v>
      </c>
      <c r="C49" s="104" t="s">
        <v>296</v>
      </c>
      <c r="D49" s="151" t="s">
        <v>81</v>
      </c>
      <c r="E49" s="104" t="s">
        <v>74</v>
      </c>
      <c r="F49" s="147">
        <v>22.96988512201283</v>
      </c>
      <c r="G49" s="147">
        <v>59.41113737011834</v>
      </c>
      <c r="H49" s="144">
        <v>48.27</v>
      </c>
      <c r="I49" s="144">
        <v>1.17</v>
      </c>
      <c r="J49" s="144">
        <v>19.739999999999998</v>
      </c>
      <c r="K49" s="144">
        <v>0.01</v>
      </c>
      <c r="L49" s="144">
        <v>5.38</v>
      </c>
      <c r="M49" s="144">
        <v>0.12</v>
      </c>
      <c r="N49" s="144">
        <v>0.9</v>
      </c>
      <c r="O49" s="144">
        <v>0</v>
      </c>
      <c r="P49" s="144">
        <v>10.210000000000001</v>
      </c>
      <c r="Q49" s="144">
        <v>5.23</v>
      </c>
      <c r="R49" s="144">
        <v>3.46</v>
      </c>
      <c r="S49" s="144">
        <v>94.48</v>
      </c>
      <c r="T49" s="143"/>
    </row>
    <row r="50" spans="1:20" s="19" customFormat="1" ht="13.5" thickBot="1" x14ac:dyDescent="0.25">
      <c r="A50" s="155" t="s">
        <v>257</v>
      </c>
      <c r="B50" s="156" t="s">
        <v>285</v>
      </c>
      <c r="C50" s="156" t="s">
        <v>296</v>
      </c>
      <c r="D50" s="157" t="s">
        <v>81</v>
      </c>
      <c r="E50" s="156" t="s">
        <v>74</v>
      </c>
      <c r="F50" s="158">
        <v>13.253834432223622</v>
      </c>
      <c r="G50" s="158">
        <v>59.41113737011834</v>
      </c>
      <c r="H50" s="159">
        <v>54.48</v>
      </c>
      <c r="I50" s="159">
        <v>1.1100000000000001</v>
      </c>
      <c r="J50" s="159">
        <v>23.18</v>
      </c>
      <c r="K50" s="159">
        <v>0</v>
      </c>
      <c r="L50" s="159">
        <v>3.15</v>
      </c>
      <c r="M50" s="159">
        <v>7.0000000000000007E-2</v>
      </c>
      <c r="N50" s="159">
        <v>0.27</v>
      </c>
      <c r="O50" s="159">
        <v>0</v>
      </c>
      <c r="P50" s="159">
        <v>6.86</v>
      </c>
      <c r="Q50" s="159">
        <v>6.43</v>
      </c>
      <c r="R50" s="159">
        <v>2.29</v>
      </c>
      <c r="S50" s="159">
        <v>97.84</v>
      </c>
      <c r="T50" s="160"/>
    </row>
    <row r="51" spans="1:20" s="19" customFormat="1" ht="12.75" x14ac:dyDescent="0.2">
      <c r="A51" s="161" t="s">
        <v>159</v>
      </c>
      <c r="B51" s="162" t="s">
        <v>223</v>
      </c>
      <c r="C51" s="162" t="s">
        <v>160</v>
      </c>
      <c r="D51" s="162" t="s">
        <v>70</v>
      </c>
      <c r="E51" s="162" t="s">
        <v>51</v>
      </c>
      <c r="F51" s="163">
        <v>87</v>
      </c>
      <c r="G51" s="164">
        <v>60.767071926443208</v>
      </c>
      <c r="H51" s="165">
        <v>40.01</v>
      </c>
      <c r="I51" s="165">
        <v>0</v>
      </c>
      <c r="J51" s="165">
        <v>0.06</v>
      </c>
      <c r="K51" s="165">
        <v>0.04</v>
      </c>
      <c r="L51" s="165">
        <v>12.54</v>
      </c>
      <c r="M51" s="165">
        <v>0.18</v>
      </c>
      <c r="N51" s="165">
        <v>46.44</v>
      </c>
      <c r="O51" s="165">
        <v>0.26</v>
      </c>
      <c r="P51" s="165">
        <v>0.24</v>
      </c>
      <c r="Q51" s="165">
        <v>0.01</v>
      </c>
      <c r="R51" s="165">
        <v>0.01</v>
      </c>
      <c r="S51" s="165">
        <v>99.79</v>
      </c>
      <c r="T51" s="163"/>
    </row>
    <row r="52" spans="1:20" s="19" customFormat="1" ht="12.75" x14ac:dyDescent="0.2">
      <c r="A52" s="121" t="s">
        <v>161</v>
      </c>
      <c r="B52" s="122" t="s">
        <v>223</v>
      </c>
      <c r="C52" s="122" t="s">
        <v>160</v>
      </c>
      <c r="D52" s="122" t="s">
        <v>70</v>
      </c>
      <c r="E52" s="122" t="s">
        <v>51</v>
      </c>
      <c r="F52" s="119">
        <v>87</v>
      </c>
      <c r="G52" s="123">
        <v>60.767071926443208</v>
      </c>
      <c r="H52" s="120">
        <v>40.159999999999997</v>
      </c>
      <c r="I52" s="120">
        <v>0.01</v>
      </c>
      <c r="J52" s="120">
        <v>0.06</v>
      </c>
      <c r="K52" s="120">
        <v>0.04</v>
      </c>
      <c r="L52" s="120">
        <v>12.71</v>
      </c>
      <c r="M52" s="120">
        <v>0.16</v>
      </c>
      <c r="N52" s="120">
        <v>46.34</v>
      </c>
      <c r="O52" s="120">
        <v>0.25</v>
      </c>
      <c r="P52" s="120">
        <v>0.23</v>
      </c>
      <c r="Q52" s="120">
        <v>0</v>
      </c>
      <c r="R52" s="120">
        <v>0</v>
      </c>
      <c r="S52" s="120">
        <v>99.97</v>
      </c>
      <c r="T52" s="119"/>
    </row>
    <row r="53" spans="1:20" s="19" customFormat="1" ht="12.75" x14ac:dyDescent="0.2">
      <c r="A53" s="121" t="s">
        <v>162</v>
      </c>
      <c r="B53" s="122" t="s">
        <v>223</v>
      </c>
      <c r="C53" s="122" t="s">
        <v>160</v>
      </c>
      <c r="D53" s="122" t="s">
        <v>70</v>
      </c>
      <c r="E53" s="122" t="s">
        <v>51</v>
      </c>
      <c r="F53" s="119">
        <v>87</v>
      </c>
      <c r="G53" s="123">
        <v>60.767071926443208</v>
      </c>
      <c r="H53" s="120">
        <v>40.869999999999997</v>
      </c>
      <c r="I53" s="120">
        <v>0.02</v>
      </c>
      <c r="J53" s="120">
        <v>0.12</v>
      </c>
      <c r="K53" s="120">
        <v>0.06</v>
      </c>
      <c r="L53" s="120">
        <v>11.94</v>
      </c>
      <c r="M53" s="120">
        <v>0.16</v>
      </c>
      <c r="N53" s="120">
        <v>46.74</v>
      </c>
      <c r="O53" s="120">
        <v>0.34</v>
      </c>
      <c r="P53" s="120">
        <v>0.21</v>
      </c>
      <c r="Q53" s="120">
        <v>0.02</v>
      </c>
      <c r="R53" s="120">
        <v>0.01</v>
      </c>
      <c r="S53" s="120">
        <v>100.48</v>
      </c>
      <c r="T53" s="119"/>
    </row>
    <row r="54" spans="1:20" s="19" customFormat="1" ht="12.75" x14ac:dyDescent="0.2">
      <c r="A54" s="121" t="s">
        <v>163</v>
      </c>
      <c r="B54" s="122" t="s">
        <v>223</v>
      </c>
      <c r="C54" s="122" t="s">
        <v>160</v>
      </c>
      <c r="D54" s="122" t="s">
        <v>70</v>
      </c>
      <c r="E54" s="122" t="s">
        <v>51</v>
      </c>
      <c r="F54" s="119">
        <v>88</v>
      </c>
      <c r="G54" s="123">
        <v>60.767071926443208</v>
      </c>
      <c r="H54" s="120">
        <v>40.79</v>
      </c>
      <c r="I54" s="120">
        <v>0.02</v>
      </c>
      <c r="J54" s="120">
        <v>0.05</v>
      </c>
      <c r="K54" s="120">
        <v>0.05</v>
      </c>
      <c r="L54" s="120">
        <v>11.65</v>
      </c>
      <c r="M54" s="120">
        <v>0.18</v>
      </c>
      <c r="N54" s="120">
        <v>46.98</v>
      </c>
      <c r="O54" s="120">
        <v>0.27</v>
      </c>
      <c r="P54" s="120">
        <v>0.21</v>
      </c>
      <c r="Q54" s="120">
        <v>0</v>
      </c>
      <c r="R54" s="120">
        <v>0</v>
      </c>
      <c r="S54" s="120">
        <v>100.23</v>
      </c>
      <c r="T54" s="119"/>
    </row>
    <row r="55" spans="1:20" s="19" customFormat="1" ht="12.75" x14ac:dyDescent="0.2">
      <c r="A55" s="121" t="s">
        <v>164</v>
      </c>
      <c r="B55" s="122" t="s">
        <v>223</v>
      </c>
      <c r="C55" s="122" t="s">
        <v>160</v>
      </c>
      <c r="D55" s="122" t="s">
        <v>70</v>
      </c>
      <c r="E55" s="122" t="s">
        <v>51</v>
      </c>
      <c r="F55" s="119">
        <v>87</v>
      </c>
      <c r="G55" s="123">
        <v>60.767071926443208</v>
      </c>
      <c r="H55" s="120">
        <v>40.380000000000003</v>
      </c>
      <c r="I55" s="120">
        <v>0</v>
      </c>
      <c r="J55" s="120">
        <v>0.08</v>
      </c>
      <c r="K55" s="120">
        <v>0.06</v>
      </c>
      <c r="L55" s="120">
        <v>12.23</v>
      </c>
      <c r="M55" s="120">
        <v>0.17</v>
      </c>
      <c r="N55" s="120">
        <v>46.72</v>
      </c>
      <c r="O55" s="120">
        <v>0.31</v>
      </c>
      <c r="P55" s="120">
        <v>0.24</v>
      </c>
      <c r="Q55" s="120">
        <v>0.02</v>
      </c>
      <c r="R55" s="120">
        <v>0.01</v>
      </c>
      <c r="S55" s="120">
        <v>100.22</v>
      </c>
      <c r="T55" s="119"/>
    </row>
    <row r="56" spans="1:20" s="19" customFormat="1" ht="12.75" x14ac:dyDescent="0.2">
      <c r="A56" s="121" t="s">
        <v>165</v>
      </c>
      <c r="B56" s="122" t="s">
        <v>223</v>
      </c>
      <c r="C56" s="122" t="s">
        <v>160</v>
      </c>
      <c r="D56" s="122" t="s">
        <v>70</v>
      </c>
      <c r="E56" s="122" t="s">
        <v>51</v>
      </c>
      <c r="F56" s="119">
        <v>88</v>
      </c>
      <c r="G56" s="123">
        <v>60.767071926443208</v>
      </c>
      <c r="H56" s="120">
        <v>40.07</v>
      </c>
      <c r="I56" s="120">
        <v>0</v>
      </c>
      <c r="J56" s="120">
        <v>0.05</v>
      </c>
      <c r="K56" s="120">
        <v>0.06</v>
      </c>
      <c r="L56" s="120">
        <v>11.54</v>
      </c>
      <c r="M56" s="120">
        <v>0.14000000000000001</v>
      </c>
      <c r="N56" s="120">
        <v>47.21</v>
      </c>
      <c r="O56" s="120">
        <v>0.31</v>
      </c>
      <c r="P56" s="120">
        <v>0.21</v>
      </c>
      <c r="Q56" s="120">
        <v>0</v>
      </c>
      <c r="R56" s="120">
        <v>0.01</v>
      </c>
      <c r="S56" s="120">
        <v>99.59</v>
      </c>
      <c r="T56" s="119"/>
    </row>
    <row r="57" spans="1:20" s="19" customFormat="1" ht="12.75" x14ac:dyDescent="0.2">
      <c r="A57" s="121" t="s">
        <v>166</v>
      </c>
      <c r="B57" s="122" t="s">
        <v>223</v>
      </c>
      <c r="C57" s="122" t="s">
        <v>160</v>
      </c>
      <c r="D57" s="122" t="s">
        <v>70</v>
      </c>
      <c r="E57" s="122" t="s">
        <v>51</v>
      </c>
      <c r="F57" s="119">
        <v>88</v>
      </c>
      <c r="G57" s="123">
        <v>60.767071926443208</v>
      </c>
      <c r="H57" s="120">
        <v>40.380000000000003</v>
      </c>
      <c r="I57" s="120">
        <v>0.02</v>
      </c>
      <c r="J57" s="120">
        <v>7.0000000000000007E-2</v>
      </c>
      <c r="K57" s="120">
        <v>0.08</v>
      </c>
      <c r="L57" s="120">
        <v>11.73</v>
      </c>
      <c r="M57" s="120">
        <v>0.17</v>
      </c>
      <c r="N57" s="120">
        <v>46.99</v>
      </c>
      <c r="O57" s="120">
        <v>0.28000000000000003</v>
      </c>
      <c r="P57" s="120">
        <v>0.23</v>
      </c>
      <c r="Q57" s="120">
        <v>0.02</v>
      </c>
      <c r="R57" s="120">
        <v>0.01</v>
      </c>
      <c r="S57" s="120">
        <v>99.97</v>
      </c>
      <c r="T57" s="119"/>
    </row>
    <row r="58" spans="1:20" s="19" customFormat="1" ht="12.75" x14ac:dyDescent="0.2">
      <c r="A58" s="121" t="s">
        <v>167</v>
      </c>
      <c r="B58" s="122" t="s">
        <v>223</v>
      </c>
      <c r="C58" s="122" t="s">
        <v>160</v>
      </c>
      <c r="D58" s="122" t="s">
        <v>70</v>
      </c>
      <c r="E58" s="122" t="s">
        <v>51</v>
      </c>
      <c r="F58" s="119">
        <v>87</v>
      </c>
      <c r="G58" s="123">
        <v>60.767071926443208</v>
      </c>
      <c r="H58" s="120">
        <v>40.54</v>
      </c>
      <c r="I58" s="120">
        <v>0.01</v>
      </c>
      <c r="J58" s="120">
        <v>7.0000000000000007E-2</v>
      </c>
      <c r="K58" s="120">
        <v>0.05</v>
      </c>
      <c r="L58" s="120">
        <v>11.89</v>
      </c>
      <c r="M58" s="120">
        <v>0.17</v>
      </c>
      <c r="N58" s="120">
        <v>46.91</v>
      </c>
      <c r="O58" s="120">
        <v>0.26</v>
      </c>
      <c r="P58" s="120">
        <v>0.23</v>
      </c>
      <c r="Q58" s="120">
        <v>0</v>
      </c>
      <c r="R58" s="120">
        <v>0</v>
      </c>
      <c r="S58" s="120">
        <v>100.14</v>
      </c>
      <c r="T58" s="119"/>
    </row>
    <row r="59" spans="1:20" s="19" customFormat="1" ht="12.75" x14ac:dyDescent="0.2">
      <c r="A59" s="124" t="s">
        <v>231</v>
      </c>
      <c r="B59" s="109" t="s">
        <v>285</v>
      </c>
      <c r="C59" s="122" t="s">
        <v>297</v>
      </c>
      <c r="D59" s="125" t="s">
        <v>70</v>
      </c>
      <c r="E59" s="122" t="s">
        <v>51</v>
      </c>
      <c r="F59" s="123">
        <v>48.766266838124011</v>
      </c>
      <c r="G59" s="123">
        <v>60.767071926443208</v>
      </c>
      <c r="H59" s="120">
        <v>45.82</v>
      </c>
      <c r="I59" s="120">
        <v>1.95</v>
      </c>
      <c r="J59" s="120">
        <v>8.69</v>
      </c>
      <c r="K59" s="120">
        <v>0</v>
      </c>
      <c r="L59" s="120">
        <v>13.39</v>
      </c>
      <c r="M59" s="120">
        <v>0.34</v>
      </c>
      <c r="N59" s="120">
        <v>7.15</v>
      </c>
      <c r="O59" s="120">
        <v>0</v>
      </c>
      <c r="P59" s="120">
        <v>19.850000000000001</v>
      </c>
      <c r="Q59" s="120">
        <v>2.17</v>
      </c>
      <c r="R59" s="120">
        <v>0</v>
      </c>
      <c r="S59" s="120">
        <v>99.35</v>
      </c>
      <c r="T59" s="119"/>
    </row>
    <row r="60" spans="1:20" s="19" customFormat="1" ht="12.75" x14ac:dyDescent="0.2">
      <c r="A60" s="124" t="s">
        <v>232</v>
      </c>
      <c r="B60" s="109" t="s">
        <v>285</v>
      </c>
      <c r="C60" s="122" t="s">
        <v>297</v>
      </c>
      <c r="D60" s="125" t="s">
        <v>70</v>
      </c>
      <c r="E60" s="122" t="s">
        <v>51</v>
      </c>
      <c r="F60" s="123">
        <v>76.823657725457011</v>
      </c>
      <c r="G60" s="123">
        <v>60.767071926443208</v>
      </c>
      <c r="H60" s="120">
        <v>49.63</v>
      </c>
      <c r="I60" s="120">
        <v>1.1299999999999999</v>
      </c>
      <c r="J60" s="120">
        <v>6.89</v>
      </c>
      <c r="K60" s="120">
        <v>0.06</v>
      </c>
      <c r="L60" s="120">
        <v>6.48</v>
      </c>
      <c r="M60" s="120">
        <v>0.04</v>
      </c>
      <c r="N60" s="120">
        <v>12.05</v>
      </c>
      <c r="O60" s="120">
        <v>0.01</v>
      </c>
      <c r="P60" s="120">
        <v>20.95</v>
      </c>
      <c r="Q60" s="120">
        <v>1.85</v>
      </c>
      <c r="R60" s="120">
        <v>0.01</v>
      </c>
      <c r="S60" s="120">
        <v>99.11</v>
      </c>
      <c r="T60" s="119"/>
    </row>
    <row r="61" spans="1:20" s="19" customFormat="1" ht="12.75" x14ac:dyDescent="0.2">
      <c r="A61" s="124" t="s">
        <v>262</v>
      </c>
      <c r="B61" s="109" t="s">
        <v>285</v>
      </c>
      <c r="C61" s="122" t="s">
        <v>296</v>
      </c>
      <c r="D61" s="125" t="s">
        <v>70</v>
      </c>
      <c r="E61" s="122" t="s">
        <v>51</v>
      </c>
      <c r="F61" s="123">
        <v>70.909122491532614</v>
      </c>
      <c r="G61" s="123">
        <v>60.767071926443208</v>
      </c>
      <c r="H61" s="120">
        <v>52.77</v>
      </c>
      <c r="I61" s="120">
        <v>0.34</v>
      </c>
      <c r="J61" s="120">
        <v>3.78</v>
      </c>
      <c r="K61" s="120">
        <v>0.01</v>
      </c>
      <c r="L61" s="120">
        <v>9.09</v>
      </c>
      <c r="M61" s="120">
        <v>0.09</v>
      </c>
      <c r="N61" s="120">
        <v>12.43</v>
      </c>
      <c r="O61" s="120">
        <v>0</v>
      </c>
      <c r="P61" s="120">
        <v>20.51</v>
      </c>
      <c r="Q61" s="120">
        <v>1.51</v>
      </c>
      <c r="R61" s="120">
        <v>0.01</v>
      </c>
      <c r="S61" s="120">
        <v>100.54</v>
      </c>
      <c r="T61" s="119"/>
    </row>
    <row r="62" spans="1:20" s="19" customFormat="1" ht="12.75" x14ac:dyDescent="0.2">
      <c r="A62" s="124" t="s">
        <v>263</v>
      </c>
      <c r="B62" s="109" t="s">
        <v>285</v>
      </c>
      <c r="C62" s="122" t="s">
        <v>296</v>
      </c>
      <c r="D62" s="125" t="s">
        <v>70</v>
      </c>
      <c r="E62" s="122" t="s">
        <v>51</v>
      </c>
      <c r="F62" s="123">
        <v>62.523901741451752</v>
      </c>
      <c r="G62" s="123">
        <v>60.767071926443208</v>
      </c>
      <c r="H62" s="120">
        <v>51.88</v>
      </c>
      <c r="I62" s="120">
        <v>0.06</v>
      </c>
      <c r="J62" s="120">
        <v>1.41</v>
      </c>
      <c r="K62" s="120">
        <v>0</v>
      </c>
      <c r="L62" s="120">
        <v>23.42</v>
      </c>
      <c r="M62" s="120">
        <v>0.23</v>
      </c>
      <c r="N62" s="120">
        <v>21.92</v>
      </c>
      <c r="O62" s="120">
        <v>0</v>
      </c>
      <c r="P62" s="120">
        <v>0.5</v>
      </c>
      <c r="Q62" s="120">
        <v>0.03</v>
      </c>
      <c r="R62" s="120">
        <v>0.01</v>
      </c>
      <c r="S62" s="120">
        <v>99.47</v>
      </c>
      <c r="T62" s="119"/>
    </row>
    <row r="63" spans="1:20" s="19" customFormat="1" ht="12.75" x14ac:dyDescent="0.2">
      <c r="A63" s="124" t="s">
        <v>264</v>
      </c>
      <c r="B63" s="109" t="s">
        <v>285</v>
      </c>
      <c r="C63" s="122" t="s">
        <v>296</v>
      </c>
      <c r="D63" s="125" t="s">
        <v>70</v>
      </c>
      <c r="E63" s="122" t="s">
        <v>51</v>
      </c>
      <c r="F63" s="123">
        <v>77.871974523755355</v>
      </c>
      <c r="G63" s="123">
        <v>60.767071926443208</v>
      </c>
      <c r="H63" s="120">
        <v>45.93</v>
      </c>
      <c r="I63" s="120">
        <v>2.06</v>
      </c>
      <c r="J63" s="120">
        <v>10.01</v>
      </c>
      <c r="K63" s="120">
        <v>0.24</v>
      </c>
      <c r="L63" s="120">
        <v>6.6</v>
      </c>
      <c r="M63" s="120">
        <v>0.13</v>
      </c>
      <c r="N63" s="120">
        <v>13.03</v>
      </c>
      <c r="O63" s="120">
        <v>0.02</v>
      </c>
      <c r="P63" s="120">
        <v>20.43</v>
      </c>
      <c r="Q63" s="120">
        <v>0.89</v>
      </c>
      <c r="R63" s="120">
        <v>0.01</v>
      </c>
      <c r="S63" s="120">
        <v>99.36</v>
      </c>
      <c r="T63" s="119"/>
    </row>
    <row r="64" spans="1:20" s="19" customFormat="1" ht="12.75" x14ac:dyDescent="0.2">
      <c r="A64" s="124" t="s">
        <v>265</v>
      </c>
      <c r="B64" s="109" t="s">
        <v>285</v>
      </c>
      <c r="C64" s="122" t="s">
        <v>296</v>
      </c>
      <c r="D64" s="125" t="s">
        <v>70</v>
      </c>
      <c r="E64" s="122" t="s">
        <v>51</v>
      </c>
      <c r="F64" s="123">
        <v>76.567465989105514</v>
      </c>
      <c r="G64" s="123">
        <v>60.767071926443208</v>
      </c>
      <c r="H64" s="120">
        <v>46.83</v>
      </c>
      <c r="I64" s="120">
        <v>2.42</v>
      </c>
      <c r="J64" s="120">
        <v>5.92</v>
      </c>
      <c r="K64" s="120">
        <v>0.11</v>
      </c>
      <c r="L64" s="120">
        <v>7.25</v>
      </c>
      <c r="M64" s="120">
        <v>0.13</v>
      </c>
      <c r="N64" s="120">
        <v>13.29</v>
      </c>
      <c r="O64" s="120">
        <v>0.04</v>
      </c>
      <c r="P64" s="120">
        <v>23.01</v>
      </c>
      <c r="Q64" s="120">
        <v>0.34</v>
      </c>
      <c r="R64" s="120">
        <v>0.01</v>
      </c>
      <c r="S64" s="120">
        <v>99.35</v>
      </c>
      <c r="T64" s="119"/>
    </row>
    <row r="65" spans="1:20" s="19" customFormat="1" ht="13.5" thickBot="1" x14ac:dyDescent="0.25">
      <c r="A65" s="130" t="s">
        <v>266</v>
      </c>
      <c r="B65" s="112" t="s">
        <v>285</v>
      </c>
      <c r="C65" s="131" t="s">
        <v>296</v>
      </c>
      <c r="D65" s="132" t="s">
        <v>70</v>
      </c>
      <c r="E65" s="122" t="s">
        <v>51</v>
      </c>
      <c r="F65" s="134">
        <v>71.781561285289911</v>
      </c>
      <c r="G65" s="134">
        <v>60.767071926443208</v>
      </c>
      <c r="H65" s="166">
        <v>45.09</v>
      </c>
      <c r="I65" s="166">
        <v>3.21</v>
      </c>
      <c r="J65" s="166">
        <v>7.16</v>
      </c>
      <c r="K65" s="166">
        <v>0.04</v>
      </c>
      <c r="L65" s="166">
        <v>8.5</v>
      </c>
      <c r="M65" s="166">
        <v>0.17</v>
      </c>
      <c r="N65" s="166">
        <v>12.13</v>
      </c>
      <c r="O65" s="166">
        <v>0.03</v>
      </c>
      <c r="P65" s="166">
        <v>22.2</v>
      </c>
      <c r="Q65" s="166">
        <v>0.43</v>
      </c>
      <c r="R65" s="166">
        <v>0.02</v>
      </c>
      <c r="S65" s="166">
        <v>98.98</v>
      </c>
      <c r="T65" s="137"/>
    </row>
    <row r="66" spans="1:20" s="19" customFormat="1" ht="12.75" x14ac:dyDescent="0.2">
      <c r="A66" s="167" t="s">
        <v>168</v>
      </c>
      <c r="B66" s="103" t="s">
        <v>223</v>
      </c>
      <c r="C66" s="103" t="s">
        <v>160</v>
      </c>
      <c r="D66" s="103" t="s">
        <v>67</v>
      </c>
      <c r="E66" s="103" t="s">
        <v>51</v>
      </c>
      <c r="F66" s="140">
        <v>86</v>
      </c>
      <c r="G66" s="141">
        <v>58.685048530325957</v>
      </c>
      <c r="H66" s="142">
        <v>40.36</v>
      </c>
      <c r="I66" s="142">
        <v>0</v>
      </c>
      <c r="J66" s="142">
        <v>0.15</v>
      </c>
      <c r="K66" s="142">
        <v>0.08</v>
      </c>
      <c r="L66" s="142">
        <v>12.76</v>
      </c>
      <c r="M66" s="142">
        <v>0.17</v>
      </c>
      <c r="N66" s="142">
        <v>46.46</v>
      </c>
      <c r="O66" s="142">
        <v>0.26</v>
      </c>
      <c r="P66" s="142">
        <v>0.22</v>
      </c>
      <c r="Q66" s="142">
        <v>0.01</v>
      </c>
      <c r="R66" s="142">
        <v>0</v>
      </c>
      <c r="S66" s="142">
        <v>100.47</v>
      </c>
      <c r="T66" s="140"/>
    </row>
    <row r="67" spans="1:20" s="19" customFormat="1" ht="12.75" x14ac:dyDescent="0.2">
      <c r="A67" s="168" t="s">
        <v>169</v>
      </c>
      <c r="B67" s="104" t="s">
        <v>223</v>
      </c>
      <c r="C67" s="104" t="s">
        <v>160</v>
      </c>
      <c r="D67" s="104" t="s">
        <v>67</v>
      </c>
      <c r="E67" s="104" t="s">
        <v>51</v>
      </c>
      <c r="F67" s="143">
        <v>87</v>
      </c>
      <c r="G67" s="147">
        <v>58.685048530325957</v>
      </c>
      <c r="H67" s="144">
        <v>40</v>
      </c>
      <c r="I67" s="144">
        <v>0.01</v>
      </c>
      <c r="J67" s="144">
        <v>0.06</v>
      </c>
      <c r="K67" s="144">
        <v>0.04</v>
      </c>
      <c r="L67" s="144">
        <v>12.38</v>
      </c>
      <c r="M67" s="144">
        <v>0.17</v>
      </c>
      <c r="N67" s="144">
        <v>46.68</v>
      </c>
      <c r="O67" s="144">
        <v>0.26</v>
      </c>
      <c r="P67" s="144">
        <v>0.23</v>
      </c>
      <c r="Q67" s="144">
        <v>0</v>
      </c>
      <c r="R67" s="144">
        <v>0</v>
      </c>
      <c r="S67" s="144">
        <v>99.83</v>
      </c>
      <c r="T67" s="143"/>
    </row>
    <row r="68" spans="1:20" s="19" customFormat="1" ht="12.75" x14ac:dyDescent="0.2">
      <c r="A68" s="168" t="s">
        <v>189</v>
      </c>
      <c r="B68" s="104" t="s">
        <v>223</v>
      </c>
      <c r="C68" s="104" t="s">
        <v>160</v>
      </c>
      <c r="D68" s="104" t="s">
        <v>67</v>
      </c>
      <c r="E68" s="104" t="s">
        <v>51</v>
      </c>
      <c r="F68" s="143">
        <v>82</v>
      </c>
      <c r="G68" s="147">
        <v>58.685048530325957</v>
      </c>
      <c r="H68" s="144">
        <v>39.630000000000003</v>
      </c>
      <c r="I68" s="144">
        <v>0.02</v>
      </c>
      <c r="J68" s="144">
        <v>0.04</v>
      </c>
      <c r="K68" s="144">
        <v>0.03</v>
      </c>
      <c r="L68" s="144">
        <v>16.239999999999998</v>
      </c>
      <c r="M68" s="144">
        <v>0.24</v>
      </c>
      <c r="N68" s="144">
        <v>43.33</v>
      </c>
      <c r="O68" s="144">
        <v>0.13</v>
      </c>
      <c r="P68" s="144">
        <v>0.23</v>
      </c>
      <c r="Q68" s="144">
        <v>0</v>
      </c>
      <c r="R68" s="144">
        <v>0</v>
      </c>
      <c r="S68" s="144">
        <v>99.88</v>
      </c>
      <c r="T68" s="143"/>
    </row>
    <row r="69" spans="1:20" s="19" customFormat="1" ht="12.75" x14ac:dyDescent="0.2">
      <c r="A69" s="168" t="s">
        <v>190</v>
      </c>
      <c r="B69" s="104" t="s">
        <v>223</v>
      </c>
      <c r="C69" s="104" t="s">
        <v>160</v>
      </c>
      <c r="D69" s="104" t="s">
        <v>67</v>
      </c>
      <c r="E69" s="104" t="s">
        <v>51</v>
      </c>
      <c r="F69" s="143">
        <v>83</v>
      </c>
      <c r="G69" s="147">
        <v>58.685048530325957</v>
      </c>
      <c r="H69" s="144">
        <v>39.81</v>
      </c>
      <c r="I69" s="144">
        <v>0.02</v>
      </c>
      <c r="J69" s="144">
        <v>0.06</v>
      </c>
      <c r="K69" s="144">
        <v>0.01</v>
      </c>
      <c r="L69" s="144">
        <v>16.010000000000002</v>
      </c>
      <c r="M69" s="144">
        <v>0.19</v>
      </c>
      <c r="N69" s="144">
        <v>43.26</v>
      </c>
      <c r="O69" s="144">
        <v>0.11</v>
      </c>
      <c r="P69" s="144">
        <v>0.23</v>
      </c>
      <c r="Q69" s="144">
        <v>0</v>
      </c>
      <c r="R69" s="144">
        <v>0</v>
      </c>
      <c r="S69" s="144">
        <v>99.7</v>
      </c>
      <c r="T69" s="143"/>
    </row>
    <row r="70" spans="1:20" s="19" customFormat="1" ht="12.75" x14ac:dyDescent="0.2">
      <c r="A70" s="168" t="s">
        <v>211</v>
      </c>
      <c r="B70" s="104" t="s">
        <v>223</v>
      </c>
      <c r="C70" s="104" t="s">
        <v>160</v>
      </c>
      <c r="D70" s="104" t="s">
        <v>67</v>
      </c>
      <c r="E70" s="151" t="s">
        <v>51</v>
      </c>
      <c r="F70" s="143">
        <v>79</v>
      </c>
      <c r="G70" s="147">
        <v>58.685048530325957</v>
      </c>
      <c r="H70" s="144">
        <v>39.119999999999997</v>
      </c>
      <c r="I70" s="144">
        <v>0.04</v>
      </c>
      <c r="J70" s="144">
        <v>0.04</v>
      </c>
      <c r="K70" s="144">
        <v>0.01</v>
      </c>
      <c r="L70" s="144">
        <v>19.38</v>
      </c>
      <c r="M70" s="144">
        <v>0.27</v>
      </c>
      <c r="N70" s="144">
        <v>41.04</v>
      </c>
      <c r="O70" s="144">
        <v>0.1</v>
      </c>
      <c r="P70" s="144">
        <v>0.22</v>
      </c>
      <c r="Q70" s="144">
        <v>0</v>
      </c>
      <c r="R70" s="144">
        <v>0</v>
      </c>
      <c r="S70" s="144">
        <v>100.2</v>
      </c>
      <c r="T70" s="143"/>
    </row>
    <row r="71" spans="1:20" s="19" customFormat="1" ht="12.75" x14ac:dyDescent="0.2">
      <c r="A71" s="168" t="s">
        <v>212</v>
      </c>
      <c r="B71" s="104" t="s">
        <v>223</v>
      </c>
      <c r="C71" s="104" t="s">
        <v>160</v>
      </c>
      <c r="D71" s="104" t="s">
        <v>67</v>
      </c>
      <c r="E71" s="151" t="s">
        <v>51</v>
      </c>
      <c r="F71" s="143">
        <v>79</v>
      </c>
      <c r="G71" s="147">
        <v>58.685048530325957</v>
      </c>
      <c r="H71" s="144">
        <v>38.99</v>
      </c>
      <c r="I71" s="144">
        <v>0.03</v>
      </c>
      <c r="J71" s="144">
        <v>0.04</v>
      </c>
      <c r="K71" s="144">
        <v>0</v>
      </c>
      <c r="L71" s="144">
        <v>19.11</v>
      </c>
      <c r="M71" s="144">
        <v>0.26</v>
      </c>
      <c r="N71" s="144">
        <v>41.33</v>
      </c>
      <c r="O71" s="144">
        <v>0.08</v>
      </c>
      <c r="P71" s="144">
        <v>0.22</v>
      </c>
      <c r="Q71" s="144">
        <v>0</v>
      </c>
      <c r="R71" s="144">
        <v>0</v>
      </c>
      <c r="S71" s="144">
        <v>100.06</v>
      </c>
      <c r="T71" s="143"/>
    </row>
    <row r="72" spans="1:20" s="19" customFormat="1" ht="12.75" x14ac:dyDescent="0.2">
      <c r="A72" s="154" t="s">
        <v>230</v>
      </c>
      <c r="B72" s="104" t="s">
        <v>285</v>
      </c>
      <c r="C72" s="104" t="s">
        <v>297</v>
      </c>
      <c r="D72" s="151" t="s">
        <v>67</v>
      </c>
      <c r="E72" s="104" t="s">
        <v>51</v>
      </c>
      <c r="F72" s="147">
        <v>74.251456205012929</v>
      </c>
      <c r="G72" s="147">
        <v>58.685048530325957</v>
      </c>
      <c r="H72" s="144">
        <v>45.7</v>
      </c>
      <c r="I72" s="144">
        <v>2.56</v>
      </c>
      <c r="J72" s="144">
        <v>10.76</v>
      </c>
      <c r="K72" s="144">
        <v>0.02</v>
      </c>
      <c r="L72" s="144">
        <v>7.77</v>
      </c>
      <c r="M72" s="144">
        <v>0.14000000000000001</v>
      </c>
      <c r="N72" s="144">
        <v>12.57</v>
      </c>
      <c r="O72" s="144">
        <v>0</v>
      </c>
      <c r="P72" s="144">
        <v>18.34</v>
      </c>
      <c r="Q72" s="144">
        <v>1.28</v>
      </c>
      <c r="R72" s="144">
        <v>0.01</v>
      </c>
      <c r="S72" s="144">
        <v>99.16</v>
      </c>
      <c r="T72" s="143"/>
    </row>
    <row r="73" spans="1:20" s="19" customFormat="1" ht="12.75" x14ac:dyDescent="0.2">
      <c r="A73" s="154" t="s">
        <v>260</v>
      </c>
      <c r="B73" s="104" t="s">
        <v>285</v>
      </c>
      <c r="C73" s="104" t="s">
        <v>296</v>
      </c>
      <c r="D73" s="151" t="s">
        <v>67</v>
      </c>
      <c r="E73" s="104" t="s">
        <v>106</v>
      </c>
      <c r="F73" s="147">
        <v>71.970516875655022</v>
      </c>
      <c r="G73" s="147">
        <v>58.685048530325957</v>
      </c>
      <c r="H73" s="144">
        <v>43.18</v>
      </c>
      <c r="I73" s="144">
        <v>3.76</v>
      </c>
      <c r="J73" s="144">
        <v>9.66</v>
      </c>
      <c r="K73" s="144">
        <v>0.08</v>
      </c>
      <c r="L73" s="144">
        <v>7.81</v>
      </c>
      <c r="M73" s="144">
        <v>0.1</v>
      </c>
      <c r="N73" s="144">
        <v>11.25</v>
      </c>
      <c r="O73" s="144">
        <v>0.01</v>
      </c>
      <c r="P73" s="144">
        <v>22.61</v>
      </c>
      <c r="Q73" s="144">
        <v>0.47</v>
      </c>
      <c r="R73" s="144">
        <v>0.01</v>
      </c>
      <c r="S73" s="144">
        <v>98.95</v>
      </c>
      <c r="T73" s="143"/>
    </row>
    <row r="74" spans="1:20" s="19" customFormat="1" ht="13.5" thickBot="1" x14ac:dyDescent="0.25">
      <c r="A74" s="155" t="s">
        <v>261</v>
      </c>
      <c r="B74" s="156" t="s">
        <v>285</v>
      </c>
      <c r="C74" s="156" t="s">
        <v>296</v>
      </c>
      <c r="D74" s="157" t="s">
        <v>67</v>
      </c>
      <c r="E74" s="156" t="s">
        <v>106</v>
      </c>
      <c r="F74" s="158">
        <v>73.597761884400313</v>
      </c>
      <c r="G74" s="158">
        <v>58.685048530325957</v>
      </c>
      <c r="H74" s="159">
        <v>50.95</v>
      </c>
      <c r="I74" s="159">
        <v>1.71</v>
      </c>
      <c r="J74" s="159">
        <v>3.3</v>
      </c>
      <c r="K74" s="159">
        <v>0.02</v>
      </c>
      <c r="L74" s="159">
        <v>8.07</v>
      </c>
      <c r="M74" s="159">
        <v>0.2</v>
      </c>
      <c r="N74" s="159">
        <v>12.62</v>
      </c>
      <c r="O74" s="159">
        <v>0</v>
      </c>
      <c r="P74" s="159">
        <v>21.45</v>
      </c>
      <c r="Q74" s="159">
        <v>0.56999999999999995</v>
      </c>
      <c r="R74" s="159">
        <v>0.53</v>
      </c>
      <c r="S74" s="159">
        <v>99.42</v>
      </c>
      <c r="T74" s="160"/>
    </row>
    <row r="75" spans="1:20" s="19" customFormat="1" ht="12.75" x14ac:dyDescent="0.2">
      <c r="A75" s="169" t="s">
        <v>170</v>
      </c>
      <c r="B75" s="162" t="s">
        <v>223</v>
      </c>
      <c r="C75" s="170" t="s">
        <v>160</v>
      </c>
      <c r="D75" s="170" t="s">
        <v>50</v>
      </c>
      <c r="E75" s="162" t="s">
        <v>224</v>
      </c>
      <c r="F75" s="171">
        <v>87</v>
      </c>
      <c r="G75" s="164">
        <v>71.385557601179201</v>
      </c>
      <c r="H75" s="172">
        <v>40.130000000000003</v>
      </c>
      <c r="I75" s="172">
        <v>0</v>
      </c>
      <c r="J75" s="172">
        <v>7.0000000000000007E-2</v>
      </c>
      <c r="K75" s="172">
        <v>0.06</v>
      </c>
      <c r="L75" s="172">
        <v>12.56</v>
      </c>
      <c r="M75" s="172">
        <v>0.16</v>
      </c>
      <c r="N75" s="172">
        <v>46.63</v>
      </c>
      <c r="O75" s="172">
        <v>0.28000000000000003</v>
      </c>
      <c r="P75" s="172">
        <v>0.22</v>
      </c>
      <c r="Q75" s="172">
        <v>0.01</v>
      </c>
      <c r="R75" s="172">
        <v>0.01</v>
      </c>
      <c r="S75" s="172">
        <v>100.14</v>
      </c>
      <c r="T75" s="171"/>
    </row>
    <row r="76" spans="1:20" s="19" customFormat="1" ht="12.75" x14ac:dyDescent="0.2">
      <c r="A76" s="121" t="s">
        <v>172</v>
      </c>
      <c r="B76" s="122" t="s">
        <v>223</v>
      </c>
      <c r="C76" s="122" t="s">
        <v>160</v>
      </c>
      <c r="D76" s="122" t="s">
        <v>50</v>
      </c>
      <c r="E76" s="122" t="s">
        <v>224</v>
      </c>
      <c r="F76" s="119">
        <v>88</v>
      </c>
      <c r="G76" s="123">
        <v>71.385557601179201</v>
      </c>
      <c r="H76" s="120">
        <v>40.29</v>
      </c>
      <c r="I76" s="120">
        <v>0.01</v>
      </c>
      <c r="J76" s="120">
        <v>7.0000000000000007E-2</v>
      </c>
      <c r="K76" s="120">
        <v>0.05</v>
      </c>
      <c r="L76" s="120">
        <v>11.76</v>
      </c>
      <c r="M76" s="120">
        <v>0.16</v>
      </c>
      <c r="N76" s="120">
        <v>47.46</v>
      </c>
      <c r="O76" s="120">
        <v>0.23</v>
      </c>
      <c r="P76" s="120">
        <v>0.25</v>
      </c>
      <c r="Q76" s="120">
        <v>0.01</v>
      </c>
      <c r="R76" s="120">
        <v>0</v>
      </c>
      <c r="S76" s="120">
        <v>100.29</v>
      </c>
      <c r="T76" s="119"/>
    </row>
    <row r="77" spans="1:20" s="19" customFormat="1" ht="12.75" x14ac:dyDescent="0.2">
      <c r="A77" s="173" t="s">
        <v>173</v>
      </c>
      <c r="B77" s="122" t="s">
        <v>223</v>
      </c>
      <c r="C77" s="174" t="s">
        <v>160</v>
      </c>
      <c r="D77" s="174" t="s">
        <v>50</v>
      </c>
      <c r="E77" s="122" t="s">
        <v>224</v>
      </c>
      <c r="F77" s="128">
        <v>88</v>
      </c>
      <c r="G77" s="127">
        <v>71.385557601179201</v>
      </c>
      <c r="H77" s="126">
        <v>40.659999999999997</v>
      </c>
      <c r="I77" s="126">
        <v>0.02</v>
      </c>
      <c r="J77" s="126">
        <v>0.08</v>
      </c>
      <c r="K77" s="126">
        <v>0.04</v>
      </c>
      <c r="L77" s="126">
        <v>11.66</v>
      </c>
      <c r="M77" s="126">
        <v>0.16</v>
      </c>
      <c r="N77" s="126">
        <v>47.59</v>
      </c>
      <c r="O77" s="126">
        <v>0.22</v>
      </c>
      <c r="P77" s="126">
        <v>0.23</v>
      </c>
      <c r="Q77" s="126">
        <v>0</v>
      </c>
      <c r="R77" s="126">
        <v>0.01</v>
      </c>
      <c r="S77" s="126">
        <v>100.68</v>
      </c>
      <c r="T77" s="128"/>
    </row>
    <row r="78" spans="1:20" s="19" customFormat="1" ht="12.75" x14ac:dyDescent="0.2">
      <c r="A78" s="121" t="s">
        <v>174</v>
      </c>
      <c r="B78" s="122" t="s">
        <v>223</v>
      </c>
      <c r="C78" s="122" t="s">
        <v>160</v>
      </c>
      <c r="D78" s="122" t="s">
        <v>50</v>
      </c>
      <c r="E78" s="122" t="s">
        <v>224</v>
      </c>
      <c r="F78" s="119">
        <v>88</v>
      </c>
      <c r="G78" s="123">
        <v>71.385557601179201</v>
      </c>
      <c r="H78" s="120">
        <v>40.840000000000003</v>
      </c>
      <c r="I78" s="120">
        <v>0.01</v>
      </c>
      <c r="J78" s="120">
        <v>0.06</v>
      </c>
      <c r="K78" s="120">
        <v>7.0000000000000007E-2</v>
      </c>
      <c r="L78" s="120">
        <v>11.4</v>
      </c>
      <c r="M78" s="120">
        <v>0.15</v>
      </c>
      <c r="N78" s="120">
        <v>47.55</v>
      </c>
      <c r="O78" s="120">
        <v>0.24</v>
      </c>
      <c r="P78" s="120">
        <v>0.23</v>
      </c>
      <c r="Q78" s="120">
        <v>0.01</v>
      </c>
      <c r="R78" s="120">
        <v>0</v>
      </c>
      <c r="S78" s="120">
        <v>100.56</v>
      </c>
      <c r="T78" s="119"/>
    </row>
    <row r="79" spans="1:20" s="19" customFormat="1" ht="13.5" thickBot="1" x14ac:dyDescent="0.25">
      <c r="A79" s="175" t="s">
        <v>175</v>
      </c>
      <c r="B79" s="131" t="s">
        <v>223</v>
      </c>
      <c r="C79" s="131" t="s">
        <v>160</v>
      </c>
      <c r="D79" s="131" t="s">
        <v>50</v>
      </c>
      <c r="E79" s="131" t="s">
        <v>171</v>
      </c>
      <c r="F79" s="137">
        <v>88</v>
      </c>
      <c r="G79" s="134">
        <v>71.385557601179201</v>
      </c>
      <c r="H79" s="166">
        <v>37.25</v>
      </c>
      <c r="I79" s="166">
        <v>0.02</v>
      </c>
      <c r="J79" s="166">
        <v>0.05</v>
      </c>
      <c r="K79" s="166">
        <v>0.06</v>
      </c>
      <c r="L79" s="166">
        <v>11.65</v>
      </c>
      <c r="M79" s="166">
        <v>0.17</v>
      </c>
      <c r="N79" s="166">
        <v>46.8</v>
      </c>
      <c r="O79" s="166">
        <v>0.26</v>
      </c>
      <c r="P79" s="166">
        <v>0.25</v>
      </c>
      <c r="Q79" s="166">
        <v>0.01</v>
      </c>
      <c r="R79" s="166">
        <v>0.01</v>
      </c>
      <c r="S79" s="166">
        <v>96.52</v>
      </c>
      <c r="T79" s="137"/>
    </row>
    <row r="80" spans="1:20" s="19" customFormat="1" ht="12.75" x14ac:dyDescent="0.2">
      <c r="A80" s="167" t="s">
        <v>176</v>
      </c>
      <c r="B80" s="103" t="s">
        <v>223</v>
      </c>
      <c r="C80" s="103" t="s">
        <v>160</v>
      </c>
      <c r="D80" s="103" t="s">
        <v>87</v>
      </c>
      <c r="E80" s="103" t="s">
        <v>74</v>
      </c>
      <c r="F80" s="140">
        <v>87</v>
      </c>
      <c r="G80" s="141">
        <v>55.888944021160192</v>
      </c>
      <c r="H80" s="142">
        <v>40.659999999999997</v>
      </c>
      <c r="I80" s="142">
        <v>0</v>
      </c>
      <c r="J80" s="142">
        <v>0.04</v>
      </c>
      <c r="K80" s="142">
        <v>0.05</v>
      </c>
      <c r="L80" s="142">
        <v>12.4</v>
      </c>
      <c r="M80" s="142">
        <v>0.16</v>
      </c>
      <c r="N80" s="142">
        <v>46.96</v>
      </c>
      <c r="O80" s="142">
        <v>0.3</v>
      </c>
      <c r="P80" s="142">
        <v>0.28000000000000003</v>
      </c>
      <c r="Q80" s="142">
        <v>0</v>
      </c>
      <c r="R80" s="142">
        <v>0</v>
      </c>
      <c r="S80" s="142">
        <v>100.84</v>
      </c>
      <c r="T80" s="140"/>
    </row>
    <row r="81" spans="1:20" s="19" customFormat="1" ht="12.75" x14ac:dyDescent="0.2">
      <c r="A81" s="168" t="s">
        <v>177</v>
      </c>
      <c r="B81" s="104" t="s">
        <v>223</v>
      </c>
      <c r="C81" s="104" t="s">
        <v>160</v>
      </c>
      <c r="D81" s="104" t="s">
        <v>87</v>
      </c>
      <c r="E81" s="104" t="s">
        <v>74</v>
      </c>
      <c r="F81" s="143">
        <v>87</v>
      </c>
      <c r="G81" s="147">
        <v>55.888944021160192</v>
      </c>
      <c r="H81" s="144">
        <v>40.47</v>
      </c>
      <c r="I81" s="144">
        <v>0.01</v>
      </c>
      <c r="J81" s="144">
        <v>0.06</v>
      </c>
      <c r="K81" s="144">
        <v>0.04</v>
      </c>
      <c r="L81" s="144">
        <v>12.48</v>
      </c>
      <c r="M81" s="144">
        <v>0.15</v>
      </c>
      <c r="N81" s="144">
        <v>47.02</v>
      </c>
      <c r="O81" s="144">
        <v>0.28000000000000003</v>
      </c>
      <c r="P81" s="144">
        <v>0.25</v>
      </c>
      <c r="Q81" s="144">
        <v>0.03</v>
      </c>
      <c r="R81" s="144">
        <v>0.01</v>
      </c>
      <c r="S81" s="144">
        <v>100.79</v>
      </c>
      <c r="T81" s="143"/>
    </row>
    <row r="82" spans="1:20" s="19" customFormat="1" ht="12.75" x14ac:dyDescent="0.2">
      <c r="A82" s="168" t="s">
        <v>181</v>
      </c>
      <c r="B82" s="104" t="s">
        <v>223</v>
      </c>
      <c r="C82" s="104" t="s">
        <v>160</v>
      </c>
      <c r="D82" s="104" t="s">
        <v>87</v>
      </c>
      <c r="E82" s="104" t="s">
        <v>74</v>
      </c>
      <c r="F82" s="143">
        <v>87</v>
      </c>
      <c r="G82" s="147">
        <v>55.888944021160192</v>
      </c>
      <c r="H82" s="144">
        <v>40.299999999999997</v>
      </c>
      <c r="I82" s="144">
        <v>0</v>
      </c>
      <c r="J82" s="144">
        <v>0.06</v>
      </c>
      <c r="K82" s="144">
        <v>0.05</v>
      </c>
      <c r="L82" s="144">
        <v>12.52</v>
      </c>
      <c r="M82" s="144">
        <v>0.18</v>
      </c>
      <c r="N82" s="144">
        <v>46.74</v>
      </c>
      <c r="O82" s="144">
        <v>0.21</v>
      </c>
      <c r="P82" s="144">
        <v>0.24</v>
      </c>
      <c r="Q82" s="144">
        <v>0</v>
      </c>
      <c r="R82" s="144">
        <v>0</v>
      </c>
      <c r="S82" s="144">
        <v>100.3</v>
      </c>
      <c r="T82" s="143"/>
    </row>
    <row r="83" spans="1:20" s="19" customFormat="1" ht="12.75" x14ac:dyDescent="0.2">
      <c r="A83" s="168" t="s">
        <v>182</v>
      </c>
      <c r="B83" s="104" t="s">
        <v>223</v>
      </c>
      <c r="C83" s="104" t="s">
        <v>160</v>
      </c>
      <c r="D83" s="104" t="s">
        <v>87</v>
      </c>
      <c r="E83" s="104" t="s">
        <v>74</v>
      </c>
      <c r="F83" s="143">
        <v>86</v>
      </c>
      <c r="G83" s="147">
        <v>55.888944021160192</v>
      </c>
      <c r="H83" s="144">
        <v>40.19</v>
      </c>
      <c r="I83" s="144">
        <v>0.04</v>
      </c>
      <c r="J83" s="144">
        <v>0.06</v>
      </c>
      <c r="K83" s="144">
        <v>0.04</v>
      </c>
      <c r="L83" s="144">
        <v>13.13</v>
      </c>
      <c r="M83" s="144">
        <v>0.2</v>
      </c>
      <c r="N83" s="144">
        <v>46.33</v>
      </c>
      <c r="O83" s="144">
        <v>0.26</v>
      </c>
      <c r="P83" s="144">
        <v>0.27</v>
      </c>
      <c r="Q83" s="144">
        <v>0</v>
      </c>
      <c r="R83" s="144">
        <v>0</v>
      </c>
      <c r="S83" s="144">
        <v>100.52</v>
      </c>
      <c r="T83" s="143"/>
    </row>
    <row r="84" spans="1:20" s="19" customFormat="1" ht="12.75" x14ac:dyDescent="0.2">
      <c r="A84" s="168" t="s">
        <v>191</v>
      </c>
      <c r="B84" s="104" t="s">
        <v>223</v>
      </c>
      <c r="C84" s="104" t="s">
        <v>160</v>
      </c>
      <c r="D84" s="104" t="s">
        <v>87</v>
      </c>
      <c r="E84" s="104" t="s">
        <v>74</v>
      </c>
      <c r="F84" s="143">
        <v>85</v>
      </c>
      <c r="G84" s="147">
        <v>55.888944021160192</v>
      </c>
      <c r="H84" s="144">
        <v>40.25</v>
      </c>
      <c r="I84" s="144">
        <v>0</v>
      </c>
      <c r="J84" s="144">
        <v>0.05</v>
      </c>
      <c r="K84" s="144">
        <v>0.05</v>
      </c>
      <c r="L84" s="144">
        <v>14.36</v>
      </c>
      <c r="M84" s="144">
        <v>0.2</v>
      </c>
      <c r="N84" s="144">
        <v>45.42</v>
      </c>
      <c r="O84" s="144">
        <v>0.22</v>
      </c>
      <c r="P84" s="144">
        <v>0.24</v>
      </c>
      <c r="Q84" s="144">
        <v>0</v>
      </c>
      <c r="R84" s="144">
        <v>0.01</v>
      </c>
      <c r="S84" s="144">
        <v>100.8</v>
      </c>
      <c r="T84" s="143"/>
    </row>
    <row r="85" spans="1:20" s="19" customFormat="1" ht="12.75" x14ac:dyDescent="0.2">
      <c r="A85" s="168" t="s">
        <v>206</v>
      </c>
      <c r="B85" s="104" t="s">
        <v>223</v>
      </c>
      <c r="C85" s="104" t="s">
        <v>160</v>
      </c>
      <c r="D85" s="104" t="s">
        <v>87</v>
      </c>
      <c r="E85" s="104" t="s">
        <v>74</v>
      </c>
      <c r="F85" s="143">
        <v>77</v>
      </c>
      <c r="G85" s="147">
        <v>55.888944021160192</v>
      </c>
      <c r="H85" s="144">
        <v>39.130000000000003</v>
      </c>
      <c r="I85" s="144">
        <v>0.03</v>
      </c>
      <c r="J85" s="144">
        <v>0.04</v>
      </c>
      <c r="K85" s="144">
        <v>0.02</v>
      </c>
      <c r="L85" s="144">
        <v>19.55</v>
      </c>
      <c r="M85" s="144">
        <v>0.34</v>
      </c>
      <c r="N85" s="144">
        <v>41.17</v>
      </c>
      <c r="O85" s="144">
        <v>0.16</v>
      </c>
      <c r="P85" s="144">
        <v>0.22</v>
      </c>
      <c r="Q85" s="144">
        <v>0</v>
      </c>
      <c r="R85" s="144">
        <v>0</v>
      </c>
      <c r="S85" s="144">
        <v>100.67</v>
      </c>
      <c r="T85" s="143"/>
    </row>
    <row r="86" spans="1:20" s="19" customFormat="1" ht="12.75" x14ac:dyDescent="0.2">
      <c r="A86" s="168" t="s">
        <v>207</v>
      </c>
      <c r="B86" s="104" t="s">
        <v>223</v>
      </c>
      <c r="C86" s="104" t="s">
        <v>160</v>
      </c>
      <c r="D86" s="104" t="s">
        <v>87</v>
      </c>
      <c r="E86" s="104" t="s">
        <v>74</v>
      </c>
      <c r="F86" s="143">
        <v>80</v>
      </c>
      <c r="G86" s="147">
        <v>55.888944021160192</v>
      </c>
      <c r="H86" s="144">
        <v>39.369999999999997</v>
      </c>
      <c r="I86" s="144">
        <v>0.03</v>
      </c>
      <c r="J86" s="144">
        <v>0.03</v>
      </c>
      <c r="K86" s="144">
        <v>0.02</v>
      </c>
      <c r="L86" s="144">
        <v>18.739999999999998</v>
      </c>
      <c r="M86" s="144">
        <v>0.34</v>
      </c>
      <c r="N86" s="144">
        <v>41.63</v>
      </c>
      <c r="O86" s="144">
        <v>0.14000000000000001</v>
      </c>
      <c r="P86" s="144">
        <v>0.25</v>
      </c>
      <c r="Q86" s="144">
        <v>0</v>
      </c>
      <c r="R86" s="144">
        <v>0.01</v>
      </c>
      <c r="S86" s="144">
        <v>100.56</v>
      </c>
      <c r="T86" s="143"/>
    </row>
    <row r="87" spans="1:20" s="19" customFormat="1" ht="12.75" x14ac:dyDescent="0.2">
      <c r="A87" s="168" t="s">
        <v>208</v>
      </c>
      <c r="B87" s="104" t="s">
        <v>223</v>
      </c>
      <c r="C87" s="104" t="s">
        <v>160</v>
      </c>
      <c r="D87" s="104" t="s">
        <v>87</v>
      </c>
      <c r="E87" s="104" t="s">
        <v>74</v>
      </c>
      <c r="F87" s="143">
        <v>78</v>
      </c>
      <c r="G87" s="147">
        <v>55.888944021160192</v>
      </c>
      <c r="H87" s="144">
        <v>38.96</v>
      </c>
      <c r="I87" s="144">
        <v>0.03</v>
      </c>
      <c r="J87" s="144">
        <v>0.03</v>
      </c>
      <c r="K87" s="144">
        <v>0.02</v>
      </c>
      <c r="L87" s="144">
        <v>19.760000000000002</v>
      </c>
      <c r="M87" s="144">
        <v>0.35</v>
      </c>
      <c r="N87" s="144">
        <v>40.76</v>
      </c>
      <c r="O87" s="144">
        <v>0.15</v>
      </c>
      <c r="P87" s="144">
        <v>0.22</v>
      </c>
      <c r="Q87" s="144">
        <v>0</v>
      </c>
      <c r="R87" s="144">
        <v>0</v>
      </c>
      <c r="S87" s="144">
        <v>100.28</v>
      </c>
      <c r="T87" s="143"/>
    </row>
    <row r="88" spans="1:20" s="19" customFormat="1" ht="12.75" x14ac:dyDescent="0.2">
      <c r="A88" s="168" t="s">
        <v>209</v>
      </c>
      <c r="B88" s="104" t="s">
        <v>223</v>
      </c>
      <c r="C88" s="104" t="s">
        <v>160</v>
      </c>
      <c r="D88" s="104" t="s">
        <v>87</v>
      </c>
      <c r="E88" s="104" t="s">
        <v>74</v>
      </c>
      <c r="F88" s="143">
        <v>77</v>
      </c>
      <c r="G88" s="147">
        <v>55.888944021160192</v>
      </c>
      <c r="H88" s="144">
        <v>38.770000000000003</v>
      </c>
      <c r="I88" s="144">
        <v>0.01</v>
      </c>
      <c r="J88" s="144">
        <v>0.04</v>
      </c>
      <c r="K88" s="144">
        <v>0.04</v>
      </c>
      <c r="L88" s="144">
        <v>20.99</v>
      </c>
      <c r="M88" s="144">
        <v>0.37</v>
      </c>
      <c r="N88" s="144">
        <v>39.9</v>
      </c>
      <c r="O88" s="144">
        <v>0.16</v>
      </c>
      <c r="P88" s="144">
        <v>0.24</v>
      </c>
      <c r="Q88" s="144">
        <v>0</v>
      </c>
      <c r="R88" s="144">
        <v>0</v>
      </c>
      <c r="S88" s="144">
        <v>100.52</v>
      </c>
      <c r="T88" s="143"/>
    </row>
    <row r="89" spans="1:20" s="19" customFormat="1" ht="12.75" x14ac:dyDescent="0.2">
      <c r="A89" s="168" t="s">
        <v>213</v>
      </c>
      <c r="B89" s="104" t="s">
        <v>223</v>
      </c>
      <c r="C89" s="104" t="s">
        <v>160</v>
      </c>
      <c r="D89" s="104" t="s">
        <v>87</v>
      </c>
      <c r="E89" s="104" t="s">
        <v>74</v>
      </c>
      <c r="F89" s="143">
        <v>80</v>
      </c>
      <c r="G89" s="147">
        <v>55.888944021160192</v>
      </c>
      <c r="H89" s="144">
        <v>39.299999999999997</v>
      </c>
      <c r="I89" s="144">
        <v>0.01</v>
      </c>
      <c r="J89" s="144">
        <v>0.06</v>
      </c>
      <c r="K89" s="144">
        <v>0</v>
      </c>
      <c r="L89" s="144">
        <v>18.399999999999999</v>
      </c>
      <c r="M89" s="144">
        <v>0.25</v>
      </c>
      <c r="N89" s="144">
        <v>42.13</v>
      </c>
      <c r="O89" s="144">
        <v>0.06</v>
      </c>
      <c r="P89" s="144">
        <v>0.2</v>
      </c>
      <c r="Q89" s="144">
        <v>0</v>
      </c>
      <c r="R89" s="144">
        <v>0</v>
      </c>
      <c r="S89" s="144">
        <v>100.41</v>
      </c>
      <c r="T89" s="143"/>
    </row>
    <row r="90" spans="1:20" s="19" customFormat="1" ht="12.75" x14ac:dyDescent="0.2">
      <c r="A90" s="154" t="s">
        <v>267</v>
      </c>
      <c r="B90" s="104" t="s">
        <v>285</v>
      </c>
      <c r="C90" s="104" t="s">
        <v>296</v>
      </c>
      <c r="D90" s="151" t="s">
        <v>87</v>
      </c>
      <c r="E90" s="104" t="s">
        <v>74</v>
      </c>
      <c r="F90" s="147">
        <v>76.91132658895333</v>
      </c>
      <c r="G90" s="147">
        <v>55.888944021160192</v>
      </c>
      <c r="H90" s="144">
        <v>46.93</v>
      </c>
      <c r="I90" s="144">
        <v>2.12</v>
      </c>
      <c r="J90" s="144">
        <v>6.16</v>
      </c>
      <c r="K90" s="144">
        <v>0.34</v>
      </c>
      <c r="L90" s="144">
        <v>7.01</v>
      </c>
      <c r="M90" s="144">
        <v>0.15</v>
      </c>
      <c r="N90" s="144">
        <v>13.1</v>
      </c>
      <c r="O90" s="144">
        <v>0</v>
      </c>
      <c r="P90" s="144">
        <v>22.73</v>
      </c>
      <c r="Q90" s="144">
        <v>0.46</v>
      </c>
      <c r="R90" s="144">
        <v>0</v>
      </c>
      <c r="S90" s="144">
        <v>99.02</v>
      </c>
      <c r="T90" s="143"/>
    </row>
    <row r="91" spans="1:20" s="235" customFormat="1" x14ac:dyDescent="0.25">
      <c r="A91" s="238" t="s">
        <v>473</v>
      </c>
      <c r="B91" s="104" t="s">
        <v>481</v>
      </c>
      <c r="C91" s="238"/>
      <c r="D91" s="238" t="s">
        <v>87</v>
      </c>
      <c r="E91" s="104" t="s">
        <v>74</v>
      </c>
      <c r="F91" s="242" t="s">
        <v>286</v>
      </c>
      <c r="G91" s="147">
        <v>55.888944021160192</v>
      </c>
      <c r="H91" s="238">
        <v>52.03</v>
      </c>
      <c r="I91" s="238">
        <v>0.12</v>
      </c>
      <c r="J91" s="238">
        <v>29.1</v>
      </c>
      <c r="K91" s="239">
        <v>0</v>
      </c>
      <c r="L91" s="238">
        <v>0.61</v>
      </c>
      <c r="M91" s="239">
        <v>0.01</v>
      </c>
      <c r="N91" s="239">
        <v>0.04</v>
      </c>
      <c r="O91" s="239">
        <v>0.01</v>
      </c>
      <c r="P91" s="238">
        <v>12.42</v>
      </c>
      <c r="Q91" s="238">
        <v>4.3600000000000003</v>
      </c>
      <c r="R91" s="238">
        <v>0.27</v>
      </c>
      <c r="S91" s="238">
        <v>98.98</v>
      </c>
      <c r="T91" s="238"/>
    </row>
    <row r="92" spans="1:20" s="235" customFormat="1" x14ac:dyDescent="0.25">
      <c r="A92" s="238" t="s">
        <v>474</v>
      </c>
      <c r="B92" s="104" t="s">
        <v>481</v>
      </c>
      <c r="C92" s="238"/>
      <c r="D92" s="238" t="s">
        <v>87</v>
      </c>
      <c r="E92" s="104" t="s">
        <v>74</v>
      </c>
      <c r="F92" s="242" t="s">
        <v>286</v>
      </c>
      <c r="G92" s="147">
        <v>55.888944021160192</v>
      </c>
      <c r="H92" s="238">
        <v>51.43</v>
      </c>
      <c r="I92" s="238">
        <v>0.12</v>
      </c>
      <c r="J92" s="238">
        <v>29.52</v>
      </c>
      <c r="K92" s="239">
        <v>0.01</v>
      </c>
      <c r="L92" s="238">
        <v>0.61</v>
      </c>
      <c r="M92" s="239">
        <v>0.02</v>
      </c>
      <c r="N92" s="239">
        <v>0.05</v>
      </c>
      <c r="O92" s="239">
        <v>0.01</v>
      </c>
      <c r="P92" s="238">
        <v>13.03</v>
      </c>
      <c r="Q92" s="238">
        <v>3.97</v>
      </c>
      <c r="R92" s="238">
        <v>0.25</v>
      </c>
      <c r="S92" s="238">
        <v>99.02</v>
      </c>
      <c r="T92" s="238"/>
    </row>
    <row r="93" spans="1:20" s="235" customFormat="1" x14ac:dyDescent="0.25">
      <c r="A93" s="238" t="s">
        <v>475</v>
      </c>
      <c r="B93" s="104" t="s">
        <v>481</v>
      </c>
      <c r="C93" s="238"/>
      <c r="D93" s="238" t="s">
        <v>87</v>
      </c>
      <c r="E93" s="104" t="s">
        <v>74</v>
      </c>
      <c r="F93" s="242" t="s">
        <v>286</v>
      </c>
      <c r="G93" s="147">
        <v>55.888944021160192</v>
      </c>
      <c r="H93" s="238">
        <v>52.37</v>
      </c>
      <c r="I93" s="238">
        <v>0.14000000000000001</v>
      </c>
      <c r="J93" s="238">
        <v>29.02</v>
      </c>
      <c r="K93" s="239">
        <v>0</v>
      </c>
      <c r="L93" s="238">
        <v>0.53</v>
      </c>
      <c r="M93" s="239">
        <v>0.01</v>
      </c>
      <c r="N93" s="239">
        <v>0.04</v>
      </c>
      <c r="O93" s="239">
        <v>0</v>
      </c>
      <c r="P93" s="238">
        <v>12.35</v>
      </c>
      <c r="Q93" s="238">
        <v>4.3600000000000003</v>
      </c>
      <c r="R93" s="238">
        <v>0.28000000000000003</v>
      </c>
      <c r="S93" s="238">
        <v>99.1</v>
      </c>
      <c r="T93" s="238"/>
    </row>
    <row r="94" spans="1:20" s="235" customFormat="1" ht="15.75" thickBot="1" x14ac:dyDescent="0.3">
      <c r="A94" s="240" t="s">
        <v>476</v>
      </c>
      <c r="B94" s="156" t="s">
        <v>481</v>
      </c>
      <c r="C94" s="240"/>
      <c r="D94" s="240" t="s">
        <v>87</v>
      </c>
      <c r="E94" s="156" t="s">
        <v>74</v>
      </c>
      <c r="F94" s="243" t="s">
        <v>286</v>
      </c>
      <c r="G94" s="158">
        <v>55.888944021160192</v>
      </c>
      <c r="H94" s="240">
        <v>53.51</v>
      </c>
      <c r="I94" s="240">
        <v>0.14000000000000001</v>
      </c>
      <c r="J94" s="240">
        <v>27.85</v>
      </c>
      <c r="K94" s="241">
        <v>0</v>
      </c>
      <c r="L94" s="240">
        <v>0.45</v>
      </c>
      <c r="M94" s="241">
        <v>0</v>
      </c>
      <c r="N94" s="241">
        <v>0.05</v>
      </c>
      <c r="O94" s="241">
        <v>0</v>
      </c>
      <c r="P94" s="240">
        <v>11.23</v>
      </c>
      <c r="Q94" s="240">
        <v>5.0199999999999996</v>
      </c>
      <c r="R94" s="240">
        <v>0.32</v>
      </c>
      <c r="S94" s="240">
        <v>98.58</v>
      </c>
      <c r="T94" s="240"/>
    </row>
    <row r="95" spans="1:20" s="19" customFormat="1" ht="12.75" x14ac:dyDescent="0.2">
      <c r="A95" s="108" t="s">
        <v>192</v>
      </c>
      <c r="B95" s="109" t="s">
        <v>223</v>
      </c>
      <c r="C95" s="109" t="s">
        <v>160</v>
      </c>
      <c r="D95" s="109" t="s">
        <v>63</v>
      </c>
      <c r="E95" s="109" t="s">
        <v>74</v>
      </c>
      <c r="F95" s="244">
        <v>83</v>
      </c>
      <c r="G95" s="111">
        <v>64.613660651221423</v>
      </c>
      <c r="H95" s="110">
        <v>39.869999999999997</v>
      </c>
      <c r="I95" s="110">
        <v>0</v>
      </c>
      <c r="J95" s="110">
        <v>0.06</v>
      </c>
      <c r="K95" s="110">
        <v>0.02</v>
      </c>
      <c r="L95" s="110">
        <v>15.94</v>
      </c>
      <c r="M95" s="110">
        <v>0.22</v>
      </c>
      <c r="N95" s="110">
        <v>43.76</v>
      </c>
      <c r="O95" s="110">
        <v>0.18</v>
      </c>
      <c r="P95" s="110">
        <v>0.23</v>
      </c>
      <c r="Q95" s="110">
        <v>0</v>
      </c>
      <c r="R95" s="110">
        <v>0.01</v>
      </c>
      <c r="S95" s="110">
        <v>100.29</v>
      </c>
      <c r="T95" s="244"/>
    </row>
    <row r="96" spans="1:20" s="19" customFormat="1" ht="12.75" x14ac:dyDescent="0.2">
      <c r="A96" s="176" t="s">
        <v>193</v>
      </c>
      <c r="B96" s="109" t="s">
        <v>223</v>
      </c>
      <c r="C96" s="245" t="s">
        <v>160</v>
      </c>
      <c r="D96" s="109" t="s">
        <v>63</v>
      </c>
      <c r="E96" s="109" t="s">
        <v>74</v>
      </c>
      <c r="F96" s="246">
        <v>85</v>
      </c>
      <c r="G96" s="247">
        <v>64.613660651221423</v>
      </c>
      <c r="H96" s="248">
        <v>40.26</v>
      </c>
      <c r="I96" s="248">
        <v>0</v>
      </c>
      <c r="J96" s="248">
        <v>7.0000000000000007E-2</v>
      </c>
      <c r="K96" s="248">
        <v>0.04</v>
      </c>
      <c r="L96" s="248">
        <v>14.16</v>
      </c>
      <c r="M96" s="248">
        <v>0.2</v>
      </c>
      <c r="N96" s="248">
        <v>45.41</v>
      </c>
      <c r="O96" s="248">
        <v>0.2</v>
      </c>
      <c r="P96" s="248">
        <v>0.23</v>
      </c>
      <c r="Q96" s="248">
        <v>0.01</v>
      </c>
      <c r="R96" s="248">
        <v>0</v>
      </c>
      <c r="S96" s="248">
        <v>100.58</v>
      </c>
      <c r="T96" s="246"/>
    </row>
    <row r="97" spans="1:20" s="19" customFormat="1" ht="12.75" x14ac:dyDescent="0.2">
      <c r="A97" s="108" t="s">
        <v>194</v>
      </c>
      <c r="B97" s="109" t="s">
        <v>223</v>
      </c>
      <c r="C97" s="109" t="s">
        <v>160</v>
      </c>
      <c r="D97" s="109" t="s">
        <v>63</v>
      </c>
      <c r="E97" s="109" t="s">
        <v>74</v>
      </c>
      <c r="F97" s="244">
        <v>85</v>
      </c>
      <c r="G97" s="111">
        <v>64.613660651221423</v>
      </c>
      <c r="H97" s="110">
        <v>40.29</v>
      </c>
      <c r="I97" s="110">
        <v>0.02</v>
      </c>
      <c r="J97" s="110">
        <v>0.06</v>
      </c>
      <c r="K97" s="110">
        <v>0.02</v>
      </c>
      <c r="L97" s="110">
        <v>14.06</v>
      </c>
      <c r="M97" s="110">
        <v>0.2</v>
      </c>
      <c r="N97" s="110">
        <v>45.05</v>
      </c>
      <c r="O97" s="110">
        <v>0.17</v>
      </c>
      <c r="P97" s="110">
        <v>0.26</v>
      </c>
      <c r="Q97" s="110">
        <v>0</v>
      </c>
      <c r="R97" s="110">
        <v>0</v>
      </c>
      <c r="S97" s="110">
        <v>100.14</v>
      </c>
      <c r="T97" s="244"/>
    </row>
    <row r="98" spans="1:20" s="19" customFormat="1" ht="12.75" x14ac:dyDescent="0.2">
      <c r="A98" s="176" t="s">
        <v>195</v>
      </c>
      <c r="B98" s="109" t="s">
        <v>223</v>
      </c>
      <c r="C98" s="245" t="s">
        <v>160</v>
      </c>
      <c r="D98" s="109" t="s">
        <v>63</v>
      </c>
      <c r="E98" s="109" t="s">
        <v>74</v>
      </c>
      <c r="F98" s="244">
        <v>83</v>
      </c>
      <c r="G98" s="111">
        <v>64.613660651221423</v>
      </c>
      <c r="H98" s="110">
        <v>40.229999999999997</v>
      </c>
      <c r="I98" s="110">
        <v>0.02</v>
      </c>
      <c r="J98" s="110">
        <v>7.0000000000000007E-2</v>
      </c>
      <c r="K98" s="110">
        <v>0.02</v>
      </c>
      <c r="L98" s="110">
        <v>14.63</v>
      </c>
      <c r="M98" s="110">
        <v>0.21</v>
      </c>
      <c r="N98" s="110">
        <v>44.72</v>
      </c>
      <c r="O98" s="110">
        <v>0.21</v>
      </c>
      <c r="P98" s="110">
        <v>0.24</v>
      </c>
      <c r="Q98" s="110">
        <v>0.01</v>
      </c>
      <c r="R98" s="110">
        <v>0</v>
      </c>
      <c r="S98" s="110">
        <v>100.38</v>
      </c>
      <c r="T98" s="244"/>
    </row>
    <row r="99" spans="1:20" s="19" customFormat="1" ht="12.75" x14ac:dyDescent="0.2">
      <c r="A99" s="108" t="s">
        <v>196</v>
      </c>
      <c r="B99" s="109" t="s">
        <v>223</v>
      </c>
      <c r="C99" s="109" t="s">
        <v>160</v>
      </c>
      <c r="D99" s="109" t="s">
        <v>63</v>
      </c>
      <c r="E99" s="109" t="s">
        <v>74</v>
      </c>
      <c r="F99" s="244">
        <v>81</v>
      </c>
      <c r="G99" s="111">
        <v>64.613660651221423</v>
      </c>
      <c r="H99" s="110">
        <v>39.75</v>
      </c>
      <c r="I99" s="110">
        <v>0.02</v>
      </c>
      <c r="J99" s="110">
        <v>0.04</v>
      </c>
      <c r="K99" s="110">
        <v>0.02</v>
      </c>
      <c r="L99" s="110">
        <v>17.5</v>
      </c>
      <c r="M99" s="110">
        <v>0.26</v>
      </c>
      <c r="N99" s="110">
        <v>41.88</v>
      </c>
      <c r="O99" s="110">
        <v>0.14000000000000001</v>
      </c>
      <c r="P99" s="110">
        <v>0.23</v>
      </c>
      <c r="Q99" s="110">
        <v>0</v>
      </c>
      <c r="R99" s="110">
        <v>0</v>
      </c>
      <c r="S99" s="110">
        <v>99.85</v>
      </c>
      <c r="T99" s="244"/>
    </row>
    <row r="100" spans="1:20" s="19" customFormat="1" ht="12.75" x14ac:dyDescent="0.2">
      <c r="A100" s="108" t="s">
        <v>197</v>
      </c>
      <c r="B100" s="109" t="s">
        <v>223</v>
      </c>
      <c r="C100" s="109" t="s">
        <v>160</v>
      </c>
      <c r="D100" s="109" t="s">
        <v>63</v>
      </c>
      <c r="E100" s="109" t="s">
        <v>74</v>
      </c>
      <c r="F100" s="244">
        <v>81</v>
      </c>
      <c r="G100" s="111">
        <v>64.613660651221423</v>
      </c>
      <c r="H100" s="110">
        <v>39.5</v>
      </c>
      <c r="I100" s="110">
        <v>0.04</v>
      </c>
      <c r="J100" s="110">
        <v>0.04</v>
      </c>
      <c r="K100" s="110">
        <v>0.03</v>
      </c>
      <c r="L100" s="110">
        <v>17.93</v>
      </c>
      <c r="M100" s="110">
        <v>0.28000000000000003</v>
      </c>
      <c r="N100" s="110">
        <v>42.3</v>
      </c>
      <c r="O100" s="110">
        <v>0.11</v>
      </c>
      <c r="P100" s="110">
        <v>0.27</v>
      </c>
      <c r="Q100" s="110">
        <v>0</v>
      </c>
      <c r="R100" s="110">
        <v>0</v>
      </c>
      <c r="S100" s="110">
        <v>100.51</v>
      </c>
      <c r="T100" s="244"/>
    </row>
    <row r="101" spans="1:20" s="19" customFormat="1" ht="12.75" x14ac:dyDescent="0.2">
      <c r="A101" s="108" t="s">
        <v>214</v>
      </c>
      <c r="B101" s="109" t="s">
        <v>223</v>
      </c>
      <c r="C101" s="109" t="s">
        <v>160</v>
      </c>
      <c r="D101" s="109" t="s">
        <v>63</v>
      </c>
      <c r="E101" s="109" t="s">
        <v>74</v>
      </c>
      <c r="F101" s="244">
        <v>78</v>
      </c>
      <c r="G101" s="111">
        <v>64.613660651221423</v>
      </c>
      <c r="H101" s="110">
        <v>39.17</v>
      </c>
      <c r="I101" s="110">
        <v>0.05</v>
      </c>
      <c r="J101" s="110">
        <v>0.06</v>
      </c>
      <c r="K101" s="110">
        <v>0.01</v>
      </c>
      <c r="L101" s="110">
        <v>19.98</v>
      </c>
      <c r="M101" s="110">
        <v>0.3</v>
      </c>
      <c r="N101" s="110">
        <v>40.54</v>
      </c>
      <c r="O101" s="110">
        <v>0.1</v>
      </c>
      <c r="P101" s="110">
        <v>0.24</v>
      </c>
      <c r="Q101" s="110">
        <v>0.01</v>
      </c>
      <c r="R101" s="110">
        <v>0</v>
      </c>
      <c r="S101" s="110">
        <v>100.46</v>
      </c>
      <c r="T101" s="244"/>
    </row>
    <row r="102" spans="1:20" s="19" customFormat="1" ht="12.75" x14ac:dyDescent="0.2">
      <c r="A102" s="176" t="s">
        <v>228</v>
      </c>
      <c r="B102" s="109" t="s">
        <v>285</v>
      </c>
      <c r="C102" s="109" t="s">
        <v>297</v>
      </c>
      <c r="D102" s="125" t="s">
        <v>63</v>
      </c>
      <c r="E102" s="109" t="s">
        <v>51</v>
      </c>
      <c r="F102" s="111">
        <v>74.386276031398538</v>
      </c>
      <c r="G102" s="111">
        <v>64.613660651221423</v>
      </c>
      <c r="H102" s="110">
        <v>49.38</v>
      </c>
      <c r="I102" s="110">
        <v>1</v>
      </c>
      <c r="J102" s="110">
        <v>6.92</v>
      </c>
      <c r="K102" s="110">
        <v>0.02</v>
      </c>
      <c r="L102" s="110">
        <v>7.39</v>
      </c>
      <c r="M102" s="110">
        <v>0.08</v>
      </c>
      <c r="N102" s="110">
        <v>12.04</v>
      </c>
      <c r="O102" s="110">
        <v>0.01</v>
      </c>
      <c r="P102" s="110">
        <v>21.24</v>
      </c>
      <c r="Q102" s="110">
        <v>1.45</v>
      </c>
      <c r="R102" s="110">
        <v>0.01</v>
      </c>
      <c r="S102" s="110">
        <v>99.53</v>
      </c>
      <c r="T102" s="244"/>
    </row>
    <row r="103" spans="1:20" s="19" customFormat="1" ht="12.75" x14ac:dyDescent="0.2">
      <c r="A103" s="177" t="s">
        <v>229</v>
      </c>
      <c r="B103" s="109" t="s">
        <v>285</v>
      </c>
      <c r="C103" s="109" t="s">
        <v>297</v>
      </c>
      <c r="D103" s="125" t="s">
        <v>63</v>
      </c>
      <c r="E103" s="109" t="s">
        <v>51</v>
      </c>
      <c r="F103" s="111">
        <v>75.785051915266422</v>
      </c>
      <c r="G103" s="111">
        <v>64.613660651221423</v>
      </c>
      <c r="H103" s="110">
        <v>45.65</v>
      </c>
      <c r="I103" s="110">
        <v>2.52</v>
      </c>
      <c r="J103" s="110">
        <v>8.4499999999999993</v>
      </c>
      <c r="K103" s="110">
        <v>0.25</v>
      </c>
      <c r="L103" s="110">
        <v>6.96</v>
      </c>
      <c r="M103" s="110">
        <v>0.08</v>
      </c>
      <c r="N103" s="110">
        <v>12.22</v>
      </c>
      <c r="O103" s="110">
        <v>0.02</v>
      </c>
      <c r="P103" s="110">
        <v>22.57</v>
      </c>
      <c r="Q103" s="110">
        <v>0.54</v>
      </c>
      <c r="R103" s="110">
        <v>0.01</v>
      </c>
      <c r="S103" s="110">
        <v>99.27</v>
      </c>
      <c r="T103" s="244"/>
    </row>
    <row r="104" spans="1:20" s="19" customFormat="1" ht="12.75" x14ac:dyDescent="0.2">
      <c r="A104" s="176" t="s">
        <v>258</v>
      </c>
      <c r="B104" s="109" t="s">
        <v>285</v>
      </c>
      <c r="C104" s="109" t="s">
        <v>296</v>
      </c>
      <c r="D104" s="125" t="s">
        <v>63</v>
      </c>
      <c r="E104" s="109" t="s">
        <v>106</v>
      </c>
      <c r="F104" s="111">
        <v>69.121332566233903</v>
      </c>
      <c r="G104" s="111">
        <v>64.613660651221423</v>
      </c>
      <c r="H104" s="110">
        <v>41.06</v>
      </c>
      <c r="I104" s="110">
        <v>4.88</v>
      </c>
      <c r="J104" s="110">
        <v>11.06</v>
      </c>
      <c r="K104" s="110">
        <v>0.05</v>
      </c>
      <c r="L104" s="110">
        <v>8.2100000000000009</v>
      </c>
      <c r="M104" s="110">
        <v>0.12</v>
      </c>
      <c r="N104" s="110">
        <v>10.31</v>
      </c>
      <c r="O104" s="110">
        <v>0.01</v>
      </c>
      <c r="P104" s="110">
        <v>22.73</v>
      </c>
      <c r="Q104" s="110">
        <v>0.47</v>
      </c>
      <c r="R104" s="110">
        <v>0.01</v>
      </c>
      <c r="S104" s="110">
        <v>98.9</v>
      </c>
      <c r="T104" s="244"/>
    </row>
    <row r="105" spans="1:20" s="19" customFormat="1" ht="12.75" x14ac:dyDescent="0.2">
      <c r="A105" s="177" t="s">
        <v>259</v>
      </c>
      <c r="B105" s="109" t="s">
        <v>285</v>
      </c>
      <c r="C105" s="109" t="s">
        <v>296</v>
      </c>
      <c r="D105" s="125" t="s">
        <v>63</v>
      </c>
      <c r="E105" s="109" t="s">
        <v>106</v>
      </c>
      <c r="F105" s="111">
        <v>62.737765853241669</v>
      </c>
      <c r="G105" s="111">
        <v>64.613660651221423</v>
      </c>
      <c r="H105" s="110">
        <v>46.39</v>
      </c>
      <c r="I105" s="110">
        <v>0.6</v>
      </c>
      <c r="J105" s="110">
        <v>15.21</v>
      </c>
      <c r="K105" s="110">
        <v>0</v>
      </c>
      <c r="L105" s="110">
        <v>16.77</v>
      </c>
      <c r="M105" s="110">
        <v>0.44</v>
      </c>
      <c r="N105" s="110">
        <v>15.84</v>
      </c>
      <c r="O105" s="110">
        <v>0.01</v>
      </c>
      <c r="P105" s="110">
        <v>3.69</v>
      </c>
      <c r="Q105" s="110">
        <v>1.87</v>
      </c>
      <c r="R105" s="110">
        <v>2.82</v>
      </c>
      <c r="S105" s="110">
        <v>103.65</v>
      </c>
      <c r="T105" s="244"/>
    </row>
    <row r="106" spans="1:20" s="19" customFormat="1" ht="12.75" x14ac:dyDescent="0.2">
      <c r="A106" s="177" t="s">
        <v>220</v>
      </c>
      <c r="B106" s="109" t="s">
        <v>285</v>
      </c>
      <c r="C106" s="109" t="s">
        <v>296</v>
      </c>
      <c r="D106" s="125" t="s">
        <v>63</v>
      </c>
      <c r="E106" s="109" t="s">
        <v>106</v>
      </c>
      <c r="F106" s="111">
        <v>72.815196447315287</v>
      </c>
      <c r="G106" s="111">
        <v>64.613660651221423</v>
      </c>
      <c r="H106" s="110">
        <v>38.380000000000003</v>
      </c>
      <c r="I106" s="110">
        <v>0.09</v>
      </c>
      <c r="J106" s="110">
        <v>0.15</v>
      </c>
      <c r="K106" s="110">
        <v>0</v>
      </c>
      <c r="L106" s="110">
        <v>24.53</v>
      </c>
      <c r="M106" s="110">
        <v>0.52</v>
      </c>
      <c r="N106" s="110">
        <v>36.86</v>
      </c>
      <c r="O106" s="110">
        <v>0.06</v>
      </c>
      <c r="P106" s="110">
        <v>0.53</v>
      </c>
      <c r="Q106" s="110">
        <v>0</v>
      </c>
      <c r="R106" s="110">
        <v>0.03</v>
      </c>
      <c r="S106" s="110">
        <v>101.16</v>
      </c>
      <c r="T106" s="244"/>
    </row>
    <row r="107" spans="1:20" s="19" customFormat="1" ht="12.75" x14ac:dyDescent="0.2">
      <c r="A107" s="177" t="s">
        <v>221</v>
      </c>
      <c r="B107" s="109" t="s">
        <v>285</v>
      </c>
      <c r="C107" s="109" t="s">
        <v>296</v>
      </c>
      <c r="D107" s="125" t="s">
        <v>63</v>
      </c>
      <c r="E107" s="109" t="s">
        <v>106</v>
      </c>
      <c r="F107" s="111">
        <v>75.841159024789391</v>
      </c>
      <c r="G107" s="111">
        <v>64.613660651221423</v>
      </c>
      <c r="H107" s="110">
        <v>49.39</v>
      </c>
      <c r="I107" s="110">
        <v>1.19</v>
      </c>
      <c r="J107" s="110">
        <v>7.7</v>
      </c>
      <c r="K107" s="110">
        <v>0.01</v>
      </c>
      <c r="L107" s="110">
        <v>6.74</v>
      </c>
      <c r="M107" s="110">
        <v>0.04</v>
      </c>
      <c r="N107" s="110">
        <v>11.87</v>
      </c>
      <c r="O107" s="110">
        <v>0.01</v>
      </c>
      <c r="P107" s="110">
        <v>20.89</v>
      </c>
      <c r="Q107" s="110">
        <v>1.88</v>
      </c>
      <c r="R107" s="110">
        <v>0</v>
      </c>
      <c r="S107" s="110">
        <v>99.73</v>
      </c>
      <c r="T107" s="244"/>
    </row>
    <row r="108" spans="1:20" x14ac:dyDescent="0.25">
      <c r="A108" s="237" t="s">
        <v>477</v>
      </c>
      <c r="B108" s="109" t="s">
        <v>481</v>
      </c>
      <c r="C108" s="237"/>
      <c r="D108" s="250" t="s">
        <v>63</v>
      </c>
      <c r="E108" s="109" t="s">
        <v>106</v>
      </c>
      <c r="F108" s="249" t="s">
        <v>286</v>
      </c>
      <c r="G108" s="111">
        <v>64.613660651221423</v>
      </c>
      <c r="H108" s="237">
        <v>50.05</v>
      </c>
      <c r="I108" s="237">
        <v>0.14000000000000001</v>
      </c>
      <c r="J108" s="237">
        <v>30.58</v>
      </c>
      <c r="K108" s="215">
        <v>0</v>
      </c>
      <c r="L108" s="237">
        <v>0.62</v>
      </c>
      <c r="M108" s="215">
        <v>0.01</v>
      </c>
      <c r="N108" s="215">
        <v>0.09</v>
      </c>
      <c r="O108" s="215">
        <v>0</v>
      </c>
      <c r="P108" s="237">
        <v>14.44</v>
      </c>
      <c r="Q108" s="237">
        <v>3.11</v>
      </c>
      <c r="R108" s="237">
        <v>0.22</v>
      </c>
      <c r="S108" s="237">
        <v>99.24</v>
      </c>
      <c r="T108" s="237"/>
    </row>
    <row r="109" spans="1:20" x14ac:dyDescent="0.25">
      <c r="A109" s="237" t="s">
        <v>478</v>
      </c>
      <c r="B109" s="109" t="s">
        <v>481</v>
      </c>
      <c r="C109" s="237"/>
      <c r="D109" s="250" t="s">
        <v>63</v>
      </c>
      <c r="E109" s="109" t="s">
        <v>106</v>
      </c>
      <c r="F109" s="249" t="s">
        <v>286</v>
      </c>
      <c r="G109" s="111">
        <v>64.613660651221423</v>
      </c>
      <c r="H109" s="237">
        <v>50.33</v>
      </c>
      <c r="I109" s="237">
        <v>0.18</v>
      </c>
      <c r="J109" s="237">
        <v>30.27</v>
      </c>
      <c r="K109" s="215">
        <v>0.01</v>
      </c>
      <c r="L109" s="237">
        <v>0.75</v>
      </c>
      <c r="M109" s="215">
        <v>0</v>
      </c>
      <c r="N109" s="215">
        <v>0.12</v>
      </c>
      <c r="O109" s="215">
        <v>0.01</v>
      </c>
      <c r="P109" s="237">
        <v>14.22</v>
      </c>
      <c r="Q109" s="237">
        <v>3.32</v>
      </c>
      <c r="R109" s="237">
        <v>0.25</v>
      </c>
      <c r="S109" s="237">
        <v>99.46</v>
      </c>
      <c r="T109" s="237"/>
    </row>
    <row r="110" spans="1:20" x14ac:dyDescent="0.25">
      <c r="A110" s="237" t="s">
        <v>479</v>
      </c>
      <c r="B110" s="109" t="s">
        <v>481</v>
      </c>
      <c r="C110" s="237"/>
      <c r="D110" s="250" t="s">
        <v>63</v>
      </c>
      <c r="E110" s="109" t="s">
        <v>106</v>
      </c>
      <c r="F110" s="249" t="s">
        <v>286</v>
      </c>
      <c r="G110" s="111">
        <v>64.613660651221423</v>
      </c>
      <c r="H110" s="237">
        <v>49.38</v>
      </c>
      <c r="I110" s="237">
        <v>0.14000000000000001</v>
      </c>
      <c r="J110" s="237">
        <v>30.86</v>
      </c>
      <c r="K110" s="215">
        <v>0.02</v>
      </c>
      <c r="L110" s="237">
        <v>0.55000000000000004</v>
      </c>
      <c r="M110" s="215">
        <v>0</v>
      </c>
      <c r="N110" s="215">
        <v>0.09</v>
      </c>
      <c r="O110" s="215">
        <v>0.01</v>
      </c>
      <c r="P110" s="237">
        <v>14.84</v>
      </c>
      <c r="Q110" s="237">
        <v>3</v>
      </c>
      <c r="R110" s="237">
        <v>0.22</v>
      </c>
      <c r="S110" s="237">
        <v>99.1</v>
      </c>
      <c r="T110" s="237"/>
    </row>
    <row r="111" spans="1:20" ht="15.75" thickBot="1" x14ac:dyDescent="0.3">
      <c r="A111" s="235" t="s">
        <v>480</v>
      </c>
      <c r="B111" s="109" t="s">
        <v>481</v>
      </c>
      <c r="C111" s="235"/>
      <c r="D111" s="251" t="s">
        <v>63</v>
      </c>
      <c r="E111" s="109" t="s">
        <v>106</v>
      </c>
      <c r="F111" s="249" t="s">
        <v>286</v>
      </c>
      <c r="G111" s="111">
        <v>64.613660651221423</v>
      </c>
      <c r="H111" s="235">
        <v>50.38</v>
      </c>
      <c r="I111" s="235">
        <v>0.18</v>
      </c>
      <c r="J111" s="235">
        <v>30.44</v>
      </c>
      <c r="K111" s="236">
        <v>0</v>
      </c>
      <c r="L111" s="235">
        <v>0.73</v>
      </c>
      <c r="M111" s="236">
        <v>0</v>
      </c>
      <c r="N111" s="236">
        <v>0.11</v>
      </c>
      <c r="O111" s="236">
        <v>0.01</v>
      </c>
      <c r="P111" s="235">
        <v>14.18</v>
      </c>
      <c r="Q111" s="235">
        <v>3.42</v>
      </c>
      <c r="R111" s="235">
        <v>0.25</v>
      </c>
      <c r="S111" s="235">
        <v>99.7</v>
      </c>
      <c r="T111" s="235"/>
    </row>
    <row r="112" spans="1:20" s="19" customFormat="1" ht="12.75" x14ac:dyDescent="0.2">
      <c r="A112" s="167" t="s">
        <v>178</v>
      </c>
      <c r="B112" s="103" t="s">
        <v>223</v>
      </c>
      <c r="C112" s="103" t="s">
        <v>160</v>
      </c>
      <c r="D112" s="103" t="s">
        <v>53</v>
      </c>
      <c r="E112" s="103" t="s">
        <v>74</v>
      </c>
      <c r="F112" s="140">
        <v>87</v>
      </c>
      <c r="G112" s="141">
        <v>53.217383670498762</v>
      </c>
      <c r="H112" s="142">
        <v>40.619999999999997</v>
      </c>
      <c r="I112" s="142">
        <v>0.02</v>
      </c>
      <c r="J112" s="142">
        <v>7.0000000000000007E-2</v>
      </c>
      <c r="K112" s="142">
        <v>7.0000000000000007E-2</v>
      </c>
      <c r="L112" s="142">
        <v>12.21</v>
      </c>
      <c r="M112" s="142">
        <v>0.15</v>
      </c>
      <c r="N112" s="142">
        <v>46.51</v>
      </c>
      <c r="O112" s="142">
        <v>0.27</v>
      </c>
      <c r="P112" s="142">
        <v>0.22</v>
      </c>
      <c r="Q112" s="142">
        <v>0.03</v>
      </c>
      <c r="R112" s="142">
        <v>0.02</v>
      </c>
      <c r="S112" s="142">
        <v>100.19</v>
      </c>
      <c r="T112" s="140"/>
    </row>
    <row r="113" spans="1:20" s="19" customFormat="1" ht="12.75" x14ac:dyDescent="0.2">
      <c r="A113" s="168" t="s">
        <v>198</v>
      </c>
      <c r="B113" s="104" t="s">
        <v>223</v>
      </c>
      <c r="C113" s="104" t="s">
        <v>160</v>
      </c>
      <c r="D113" s="104" t="s">
        <v>53</v>
      </c>
      <c r="E113" s="104" t="s">
        <v>51</v>
      </c>
      <c r="F113" s="143">
        <v>83</v>
      </c>
      <c r="G113" s="147">
        <v>55.684154743454215</v>
      </c>
      <c r="H113" s="144">
        <v>39.4</v>
      </c>
      <c r="I113" s="144">
        <v>0.02</v>
      </c>
      <c r="J113" s="144">
        <v>0.04</v>
      </c>
      <c r="K113" s="144">
        <v>0.01</v>
      </c>
      <c r="L113" s="144">
        <v>15.57</v>
      </c>
      <c r="M113" s="144">
        <v>0.18</v>
      </c>
      <c r="N113" s="144">
        <v>44.24</v>
      </c>
      <c r="O113" s="144">
        <v>0.16</v>
      </c>
      <c r="P113" s="144">
        <v>0.22</v>
      </c>
      <c r="Q113" s="144">
        <v>0</v>
      </c>
      <c r="R113" s="144">
        <v>0.01</v>
      </c>
      <c r="S113" s="144">
        <v>99.86</v>
      </c>
      <c r="T113" s="143"/>
    </row>
    <row r="114" spans="1:20" s="19" customFormat="1" ht="12.75" x14ac:dyDescent="0.2">
      <c r="A114" s="145" t="s">
        <v>199</v>
      </c>
      <c r="B114" s="104" t="s">
        <v>223</v>
      </c>
      <c r="C114" s="146" t="s">
        <v>160</v>
      </c>
      <c r="D114" s="104" t="s">
        <v>53</v>
      </c>
      <c r="E114" s="104" t="s">
        <v>51</v>
      </c>
      <c r="F114" s="143">
        <v>84</v>
      </c>
      <c r="G114" s="147">
        <v>55.684154743454215</v>
      </c>
      <c r="H114" s="144">
        <v>39.65</v>
      </c>
      <c r="I114" s="144">
        <v>0.01</v>
      </c>
      <c r="J114" s="144">
        <v>7.0000000000000007E-2</v>
      </c>
      <c r="K114" s="144">
        <v>0.03</v>
      </c>
      <c r="L114" s="144">
        <v>14.73</v>
      </c>
      <c r="M114" s="144">
        <v>0.2</v>
      </c>
      <c r="N114" s="144">
        <v>44.8</v>
      </c>
      <c r="O114" s="144">
        <v>0.19</v>
      </c>
      <c r="P114" s="144">
        <v>0.21</v>
      </c>
      <c r="Q114" s="144">
        <v>0.01</v>
      </c>
      <c r="R114" s="144">
        <v>0.01</v>
      </c>
      <c r="S114" s="144">
        <v>99.91</v>
      </c>
      <c r="T114" s="143"/>
    </row>
    <row r="115" spans="1:20" s="19" customFormat="1" ht="12.75" x14ac:dyDescent="0.2">
      <c r="A115" s="145" t="s">
        <v>200</v>
      </c>
      <c r="B115" s="104" t="s">
        <v>223</v>
      </c>
      <c r="C115" s="146" t="s">
        <v>160</v>
      </c>
      <c r="D115" s="104" t="s">
        <v>53</v>
      </c>
      <c r="E115" s="104" t="s">
        <v>51</v>
      </c>
      <c r="F115" s="143">
        <v>82</v>
      </c>
      <c r="G115" s="147">
        <v>55.684154743454215</v>
      </c>
      <c r="H115" s="144">
        <v>38.86</v>
      </c>
      <c r="I115" s="144">
        <v>0.02</v>
      </c>
      <c r="J115" s="144">
        <v>0.04</v>
      </c>
      <c r="K115" s="144">
        <v>0.03</v>
      </c>
      <c r="L115" s="144">
        <v>16.899999999999999</v>
      </c>
      <c r="M115" s="144">
        <v>0.22</v>
      </c>
      <c r="N115" s="144">
        <v>42.96</v>
      </c>
      <c r="O115" s="144">
        <v>0.11</v>
      </c>
      <c r="P115" s="144">
        <v>0.23</v>
      </c>
      <c r="Q115" s="144">
        <v>0</v>
      </c>
      <c r="R115" s="144">
        <v>0.02</v>
      </c>
      <c r="S115" s="144">
        <v>99.39</v>
      </c>
      <c r="T115" s="143"/>
    </row>
    <row r="116" spans="1:20" s="19" customFormat="1" ht="12.75" x14ac:dyDescent="0.2">
      <c r="A116" s="168" t="s">
        <v>201</v>
      </c>
      <c r="B116" s="104" t="s">
        <v>223</v>
      </c>
      <c r="C116" s="104" t="s">
        <v>160</v>
      </c>
      <c r="D116" s="104" t="s">
        <v>53</v>
      </c>
      <c r="E116" s="104" t="s">
        <v>74</v>
      </c>
      <c r="F116" s="143">
        <v>85</v>
      </c>
      <c r="G116" s="147">
        <v>53.217383670498762</v>
      </c>
      <c r="H116" s="144">
        <v>39.97</v>
      </c>
      <c r="I116" s="144">
        <v>0.02</v>
      </c>
      <c r="J116" s="144">
        <v>0.08</v>
      </c>
      <c r="K116" s="144">
        <v>0.03</v>
      </c>
      <c r="L116" s="144">
        <v>14.08</v>
      </c>
      <c r="M116" s="144">
        <v>0.19</v>
      </c>
      <c r="N116" s="144">
        <v>45.21</v>
      </c>
      <c r="O116" s="144">
        <v>0.16</v>
      </c>
      <c r="P116" s="144">
        <v>0.24</v>
      </c>
      <c r="Q116" s="144">
        <v>0.01</v>
      </c>
      <c r="R116" s="144">
        <v>0.01</v>
      </c>
      <c r="S116" s="144">
        <v>100.02</v>
      </c>
      <c r="T116" s="143"/>
    </row>
    <row r="117" spans="1:20" s="19" customFormat="1" ht="12.75" x14ac:dyDescent="0.2">
      <c r="A117" s="168" t="s">
        <v>202</v>
      </c>
      <c r="B117" s="104" t="s">
        <v>223</v>
      </c>
      <c r="C117" s="104" t="s">
        <v>160</v>
      </c>
      <c r="D117" s="104" t="s">
        <v>53</v>
      </c>
      <c r="E117" s="104" t="s">
        <v>74</v>
      </c>
      <c r="F117" s="143">
        <v>84</v>
      </c>
      <c r="G117" s="147">
        <v>53.217383670498762</v>
      </c>
      <c r="H117" s="144">
        <v>40.17</v>
      </c>
      <c r="I117" s="144">
        <v>0.01</v>
      </c>
      <c r="J117" s="144">
        <v>0.06</v>
      </c>
      <c r="K117" s="144">
        <v>0.02</v>
      </c>
      <c r="L117" s="144">
        <v>14.57</v>
      </c>
      <c r="M117" s="144">
        <v>0.21</v>
      </c>
      <c r="N117" s="144">
        <v>44.75</v>
      </c>
      <c r="O117" s="144">
        <v>0.16</v>
      </c>
      <c r="P117" s="144">
        <v>0.22</v>
      </c>
      <c r="Q117" s="144">
        <v>0</v>
      </c>
      <c r="R117" s="144">
        <v>0.01</v>
      </c>
      <c r="S117" s="144">
        <v>100.2</v>
      </c>
      <c r="T117" s="143"/>
    </row>
    <row r="118" spans="1:20" s="19" customFormat="1" ht="12.75" x14ac:dyDescent="0.2">
      <c r="A118" s="168" t="s">
        <v>203</v>
      </c>
      <c r="B118" s="104" t="s">
        <v>223</v>
      </c>
      <c r="C118" s="104" t="s">
        <v>160</v>
      </c>
      <c r="D118" s="104" t="s">
        <v>53</v>
      </c>
      <c r="E118" s="104" t="s">
        <v>74</v>
      </c>
      <c r="F118" s="143">
        <v>83</v>
      </c>
      <c r="G118" s="147">
        <v>53.217383670498762</v>
      </c>
      <c r="H118" s="144">
        <v>39.880000000000003</v>
      </c>
      <c r="I118" s="144">
        <v>0.01</v>
      </c>
      <c r="J118" s="144">
        <v>0.06</v>
      </c>
      <c r="K118" s="144">
        <v>0.02</v>
      </c>
      <c r="L118" s="144">
        <v>15.7</v>
      </c>
      <c r="M118" s="144">
        <v>0.22</v>
      </c>
      <c r="N118" s="144">
        <v>43.91</v>
      </c>
      <c r="O118" s="144">
        <v>0.14000000000000001</v>
      </c>
      <c r="P118" s="144">
        <v>0.25</v>
      </c>
      <c r="Q118" s="144">
        <v>0</v>
      </c>
      <c r="R118" s="144">
        <v>0.01</v>
      </c>
      <c r="S118" s="144">
        <v>100.2</v>
      </c>
      <c r="T118" s="143"/>
    </row>
    <row r="119" spans="1:20" s="19" customFormat="1" ht="12.75" x14ac:dyDescent="0.2">
      <c r="A119" s="168" t="s">
        <v>204</v>
      </c>
      <c r="B119" s="104" t="s">
        <v>223</v>
      </c>
      <c r="C119" s="104" t="s">
        <v>160</v>
      </c>
      <c r="D119" s="104" t="s">
        <v>53</v>
      </c>
      <c r="E119" s="104" t="s">
        <v>74</v>
      </c>
      <c r="F119" s="143">
        <v>84</v>
      </c>
      <c r="G119" s="147">
        <v>53.217383670498762</v>
      </c>
      <c r="H119" s="144">
        <v>40.1</v>
      </c>
      <c r="I119" s="144">
        <v>0.03</v>
      </c>
      <c r="J119" s="144">
        <v>0.06</v>
      </c>
      <c r="K119" s="144">
        <v>0.02</v>
      </c>
      <c r="L119" s="144">
        <v>15.09</v>
      </c>
      <c r="M119" s="144">
        <v>0.21</v>
      </c>
      <c r="N119" s="144">
        <v>44.61</v>
      </c>
      <c r="O119" s="144">
        <v>0.14000000000000001</v>
      </c>
      <c r="P119" s="144">
        <v>0.23</v>
      </c>
      <c r="Q119" s="144">
        <v>0</v>
      </c>
      <c r="R119" s="144">
        <v>0.01</v>
      </c>
      <c r="S119" s="144">
        <v>100.5</v>
      </c>
      <c r="T119" s="143"/>
    </row>
    <row r="120" spans="1:20" s="19" customFormat="1" ht="12.75" x14ac:dyDescent="0.2">
      <c r="A120" s="168" t="s">
        <v>205</v>
      </c>
      <c r="B120" s="104" t="s">
        <v>223</v>
      </c>
      <c r="C120" s="104" t="s">
        <v>160</v>
      </c>
      <c r="D120" s="104" t="s">
        <v>53</v>
      </c>
      <c r="E120" s="104" t="s">
        <v>74</v>
      </c>
      <c r="F120" s="143">
        <v>85</v>
      </c>
      <c r="G120" s="147">
        <v>53.217383670498762</v>
      </c>
      <c r="H120" s="144">
        <v>40.33</v>
      </c>
      <c r="I120" s="144">
        <v>0.02</v>
      </c>
      <c r="J120" s="144">
        <v>7.0000000000000007E-2</v>
      </c>
      <c r="K120" s="144">
        <v>0.04</v>
      </c>
      <c r="L120" s="144">
        <v>14.22</v>
      </c>
      <c r="M120" s="144">
        <v>0.17</v>
      </c>
      <c r="N120" s="144">
        <v>45.49</v>
      </c>
      <c r="O120" s="144">
        <v>0.17</v>
      </c>
      <c r="P120" s="144">
        <v>0.24</v>
      </c>
      <c r="Q120" s="144">
        <v>0.02</v>
      </c>
      <c r="R120" s="144">
        <v>0</v>
      </c>
      <c r="S120" s="144">
        <v>100.77</v>
      </c>
      <c r="T120" s="143"/>
    </row>
    <row r="121" spans="1:20" s="19" customFormat="1" ht="12.75" x14ac:dyDescent="0.2">
      <c r="A121" s="145" t="s">
        <v>210</v>
      </c>
      <c r="B121" s="104" t="s">
        <v>223</v>
      </c>
      <c r="C121" s="146" t="s">
        <v>160</v>
      </c>
      <c r="D121" s="104" t="s">
        <v>53</v>
      </c>
      <c r="E121" s="104" t="s">
        <v>74</v>
      </c>
      <c r="F121" s="143">
        <v>79</v>
      </c>
      <c r="G121" s="147">
        <v>53.217383670498762</v>
      </c>
      <c r="H121" s="144">
        <v>39.090000000000003</v>
      </c>
      <c r="I121" s="144">
        <v>0.04</v>
      </c>
      <c r="J121" s="144">
        <v>0.05</v>
      </c>
      <c r="K121" s="144">
        <v>0.01</v>
      </c>
      <c r="L121" s="144">
        <v>18.940000000000001</v>
      </c>
      <c r="M121" s="144">
        <v>0.3</v>
      </c>
      <c r="N121" s="144">
        <v>41.04</v>
      </c>
      <c r="O121" s="144">
        <v>0.13</v>
      </c>
      <c r="P121" s="144">
        <v>0.26</v>
      </c>
      <c r="Q121" s="144">
        <v>0.02</v>
      </c>
      <c r="R121" s="144">
        <v>0.01</v>
      </c>
      <c r="S121" s="144">
        <v>99.89</v>
      </c>
      <c r="T121" s="143"/>
    </row>
    <row r="122" spans="1:20" s="19" customFormat="1" ht="12.75" x14ac:dyDescent="0.2">
      <c r="A122" s="145" t="s">
        <v>215</v>
      </c>
      <c r="B122" s="104" t="s">
        <v>223</v>
      </c>
      <c r="C122" s="146" t="s">
        <v>160</v>
      </c>
      <c r="D122" s="104" t="s">
        <v>53</v>
      </c>
      <c r="E122" s="104" t="s">
        <v>51</v>
      </c>
      <c r="F122" s="143">
        <v>79</v>
      </c>
      <c r="G122" s="147">
        <v>55.684154743454215</v>
      </c>
      <c r="H122" s="144">
        <v>38.31</v>
      </c>
      <c r="I122" s="144">
        <v>0.04</v>
      </c>
      <c r="J122" s="144">
        <v>0.05</v>
      </c>
      <c r="K122" s="144">
        <v>0.01</v>
      </c>
      <c r="L122" s="144">
        <v>19.43</v>
      </c>
      <c r="M122" s="144">
        <v>0.28000000000000003</v>
      </c>
      <c r="N122" s="144">
        <v>41.4</v>
      </c>
      <c r="O122" s="144">
        <v>0.09</v>
      </c>
      <c r="P122" s="144">
        <v>0.25</v>
      </c>
      <c r="Q122" s="144">
        <v>0</v>
      </c>
      <c r="R122" s="144">
        <v>0.01</v>
      </c>
      <c r="S122" s="144">
        <v>99.87</v>
      </c>
      <c r="T122" s="143"/>
    </row>
    <row r="123" spans="1:20" s="19" customFormat="1" ht="12.75" x14ac:dyDescent="0.2">
      <c r="A123" s="145" t="s">
        <v>216</v>
      </c>
      <c r="B123" s="104" t="s">
        <v>223</v>
      </c>
      <c r="C123" s="146" t="s">
        <v>160</v>
      </c>
      <c r="D123" s="104" t="s">
        <v>53</v>
      </c>
      <c r="E123" s="104" t="s">
        <v>51</v>
      </c>
      <c r="F123" s="143">
        <v>80</v>
      </c>
      <c r="G123" s="147">
        <v>55.684154743454215</v>
      </c>
      <c r="H123" s="144">
        <v>38.61</v>
      </c>
      <c r="I123" s="144">
        <v>0.03</v>
      </c>
      <c r="J123" s="144">
        <v>0.04</v>
      </c>
      <c r="K123" s="144">
        <v>0</v>
      </c>
      <c r="L123" s="144">
        <v>18.489999999999998</v>
      </c>
      <c r="M123" s="144">
        <v>0.22</v>
      </c>
      <c r="N123" s="144">
        <v>42.61</v>
      </c>
      <c r="O123" s="144">
        <v>0.08</v>
      </c>
      <c r="P123" s="144">
        <v>0.23</v>
      </c>
      <c r="Q123" s="144">
        <v>0</v>
      </c>
      <c r="R123" s="144">
        <v>0</v>
      </c>
      <c r="S123" s="144">
        <v>100.32</v>
      </c>
      <c r="T123" s="143"/>
    </row>
    <row r="124" spans="1:20" s="19" customFormat="1" ht="12.75" x14ac:dyDescent="0.2">
      <c r="A124" s="145" t="s">
        <v>217</v>
      </c>
      <c r="B124" s="104" t="s">
        <v>223</v>
      </c>
      <c r="C124" s="146" t="s">
        <v>160</v>
      </c>
      <c r="D124" s="104" t="s">
        <v>53</v>
      </c>
      <c r="E124" s="104" t="s">
        <v>51</v>
      </c>
      <c r="F124" s="143">
        <v>79</v>
      </c>
      <c r="G124" s="147">
        <v>55.684154743454215</v>
      </c>
      <c r="H124" s="144">
        <v>38.53</v>
      </c>
      <c r="I124" s="144">
        <v>0.03</v>
      </c>
      <c r="J124" s="144">
        <v>0.05</v>
      </c>
      <c r="K124" s="144">
        <v>0.01</v>
      </c>
      <c r="L124" s="144">
        <v>19.21</v>
      </c>
      <c r="M124" s="144">
        <v>0.27</v>
      </c>
      <c r="N124" s="144">
        <v>41.59</v>
      </c>
      <c r="O124" s="144">
        <v>0.09</v>
      </c>
      <c r="P124" s="144">
        <v>0.21</v>
      </c>
      <c r="Q124" s="144">
        <v>0</v>
      </c>
      <c r="R124" s="144">
        <v>0</v>
      </c>
      <c r="S124" s="144">
        <v>99.99</v>
      </c>
      <c r="T124" s="143"/>
    </row>
    <row r="125" spans="1:20" s="19" customFormat="1" ht="12.75" x14ac:dyDescent="0.2">
      <c r="A125" s="145" t="s">
        <v>218</v>
      </c>
      <c r="B125" s="104" t="s">
        <v>223</v>
      </c>
      <c r="C125" s="146" t="s">
        <v>160</v>
      </c>
      <c r="D125" s="104" t="s">
        <v>53</v>
      </c>
      <c r="E125" s="104" t="s">
        <v>51</v>
      </c>
      <c r="F125" s="143">
        <v>79</v>
      </c>
      <c r="G125" s="147">
        <v>55.684154743454215</v>
      </c>
      <c r="H125" s="144">
        <v>38.42</v>
      </c>
      <c r="I125" s="144">
        <v>0.04</v>
      </c>
      <c r="J125" s="144">
        <v>0.05</v>
      </c>
      <c r="K125" s="144">
        <v>0</v>
      </c>
      <c r="L125" s="144">
        <v>19.52</v>
      </c>
      <c r="M125" s="144">
        <v>0.28000000000000003</v>
      </c>
      <c r="N125" s="144">
        <v>41.11</v>
      </c>
      <c r="O125" s="144">
        <v>0.08</v>
      </c>
      <c r="P125" s="144">
        <v>0.21</v>
      </c>
      <c r="Q125" s="144">
        <v>0</v>
      </c>
      <c r="R125" s="144">
        <v>0.01</v>
      </c>
      <c r="S125" s="144">
        <v>99.74</v>
      </c>
      <c r="T125" s="143"/>
    </row>
    <row r="126" spans="1:20" s="19" customFormat="1" ht="12.75" x14ac:dyDescent="0.2">
      <c r="A126" s="168" t="s">
        <v>219</v>
      </c>
      <c r="B126" s="104" t="s">
        <v>223</v>
      </c>
      <c r="C126" s="104" t="s">
        <v>160</v>
      </c>
      <c r="D126" s="104" t="s">
        <v>53</v>
      </c>
      <c r="E126" s="104" t="s">
        <v>51</v>
      </c>
      <c r="F126" s="143">
        <v>79</v>
      </c>
      <c r="G126" s="147">
        <v>55.684154743454215</v>
      </c>
      <c r="H126" s="144">
        <v>38.44</v>
      </c>
      <c r="I126" s="144">
        <v>0.04</v>
      </c>
      <c r="J126" s="144">
        <v>0.04</v>
      </c>
      <c r="K126" s="144">
        <v>0</v>
      </c>
      <c r="L126" s="144">
        <v>18.88</v>
      </c>
      <c r="M126" s="144">
        <v>0.25</v>
      </c>
      <c r="N126" s="144">
        <v>41.29</v>
      </c>
      <c r="O126" s="144">
        <v>7.0000000000000007E-2</v>
      </c>
      <c r="P126" s="144">
        <v>0.28000000000000003</v>
      </c>
      <c r="Q126" s="144">
        <v>0</v>
      </c>
      <c r="R126" s="144">
        <v>0.01</v>
      </c>
      <c r="S126" s="144">
        <v>99.3</v>
      </c>
      <c r="T126" s="143"/>
    </row>
    <row r="127" spans="1:20" s="19" customFormat="1" ht="12.75" x14ac:dyDescent="0.2">
      <c r="A127" s="150" t="s">
        <v>225</v>
      </c>
      <c r="B127" s="104" t="s">
        <v>285</v>
      </c>
      <c r="C127" s="104" t="s">
        <v>297</v>
      </c>
      <c r="D127" s="151" t="s">
        <v>53</v>
      </c>
      <c r="E127" s="104" t="s">
        <v>74</v>
      </c>
      <c r="F127" s="147">
        <v>63.911144088730723</v>
      </c>
      <c r="G127" s="147">
        <v>55.684154743454215</v>
      </c>
      <c r="H127" s="144">
        <v>48.05</v>
      </c>
      <c r="I127" s="144">
        <v>1.55</v>
      </c>
      <c r="J127" s="144">
        <v>6.58</v>
      </c>
      <c r="K127" s="144">
        <v>0.02</v>
      </c>
      <c r="L127" s="144">
        <v>10.76</v>
      </c>
      <c r="M127" s="144">
        <v>0.23</v>
      </c>
      <c r="N127" s="144">
        <v>10.69</v>
      </c>
      <c r="O127" s="144">
        <v>0.01</v>
      </c>
      <c r="P127" s="144">
        <v>20.149999999999999</v>
      </c>
      <c r="Q127" s="144">
        <v>1.48</v>
      </c>
      <c r="R127" s="144">
        <v>0</v>
      </c>
      <c r="S127" s="144">
        <v>99.52</v>
      </c>
      <c r="T127" s="143"/>
    </row>
    <row r="128" spans="1:20" s="19" customFormat="1" ht="12.75" x14ac:dyDescent="0.2">
      <c r="A128" s="150" t="s">
        <v>226</v>
      </c>
      <c r="B128" s="104" t="s">
        <v>285</v>
      </c>
      <c r="C128" s="104" t="s">
        <v>297</v>
      </c>
      <c r="D128" s="151" t="s">
        <v>53</v>
      </c>
      <c r="E128" s="104" t="s">
        <v>74</v>
      </c>
      <c r="F128" s="147">
        <v>68.097387261390125</v>
      </c>
      <c r="G128" s="147">
        <v>55.684154743454215</v>
      </c>
      <c r="H128" s="144">
        <v>46.58</v>
      </c>
      <c r="I128" s="144">
        <v>2.17</v>
      </c>
      <c r="J128" s="144">
        <v>8.19</v>
      </c>
      <c r="K128" s="144">
        <v>0.01</v>
      </c>
      <c r="L128" s="144">
        <v>8.7100000000000009</v>
      </c>
      <c r="M128" s="144">
        <v>0.16</v>
      </c>
      <c r="N128" s="144">
        <v>10.43</v>
      </c>
      <c r="O128" s="144">
        <v>0.01</v>
      </c>
      <c r="P128" s="144">
        <v>21.92</v>
      </c>
      <c r="Q128" s="144">
        <v>1.1599999999999999</v>
      </c>
      <c r="R128" s="144">
        <v>0.01</v>
      </c>
      <c r="S128" s="144">
        <v>99.36</v>
      </c>
      <c r="T128" s="143"/>
    </row>
    <row r="129" spans="1:20" s="19" customFormat="1" ht="12.75" x14ac:dyDescent="0.2">
      <c r="A129" s="150" t="s">
        <v>227</v>
      </c>
      <c r="B129" s="104" t="s">
        <v>285</v>
      </c>
      <c r="C129" s="104" t="s">
        <v>297</v>
      </c>
      <c r="D129" s="151" t="s">
        <v>53</v>
      </c>
      <c r="E129" s="104" t="s">
        <v>74</v>
      </c>
      <c r="F129" s="147">
        <v>78.144291253909699</v>
      </c>
      <c r="G129" s="147">
        <v>55.684154743454215</v>
      </c>
      <c r="H129" s="144">
        <v>48.57</v>
      </c>
      <c r="I129" s="144">
        <v>1.92</v>
      </c>
      <c r="J129" s="144">
        <v>5.18</v>
      </c>
      <c r="K129" s="144">
        <v>0.12</v>
      </c>
      <c r="L129" s="144">
        <v>6.86</v>
      </c>
      <c r="M129" s="144">
        <v>0.13</v>
      </c>
      <c r="N129" s="144">
        <v>13.76</v>
      </c>
      <c r="O129" s="144">
        <v>0.01</v>
      </c>
      <c r="P129" s="144">
        <v>22.81</v>
      </c>
      <c r="Q129" s="144">
        <v>0.4</v>
      </c>
      <c r="R129" s="144">
        <v>0.02</v>
      </c>
      <c r="S129" s="144">
        <v>99.79</v>
      </c>
      <c r="T129" s="143"/>
    </row>
    <row r="130" spans="1:20" s="19" customFormat="1" ht="12.75" x14ac:dyDescent="0.2">
      <c r="A130" s="150" t="s">
        <v>249</v>
      </c>
      <c r="B130" s="104" t="s">
        <v>285</v>
      </c>
      <c r="C130" s="104" t="s">
        <v>296</v>
      </c>
      <c r="D130" s="151" t="s">
        <v>53</v>
      </c>
      <c r="E130" s="104" t="s">
        <v>74</v>
      </c>
      <c r="F130" s="147">
        <v>75.478325380960058</v>
      </c>
      <c r="G130" s="147">
        <v>55.684154743454215</v>
      </c>
      <c r="H130" s="144">
        <v>46.16</v>
      </c>
      <c r="I130" s="144">
        <v>2.12</v>
      </c>
      <c r="J130" s="144">
        <v>9.25</v>
      </c>
      <c r="K130" s="144">
        <v>0.06</v>
      </c>
      <c r="L130" s="144">
        <v>7.21</v>
      </c>
      <c r="M130" s="144">
        <v>0.11</v>
      </c>
      <c r="N130" s="144">
        <v>12.45</v>
      </c>
      <c r="O130" s="144">
        <v>0.02</v>
      </c>
      <c r="P130" s="144">
        <v>21.2</v>
      </c>
      <c r="Q130" s="144">
        <v>0.86</v>
      </c>
      <c r="R130" s="144">
        <v>0.02</v>
      </c>
      <c r="S130" s="144">
        <v>99.45</v>
      </c>
      <c r="T130" s="143"/>
    </row>
    <row r="131" spans="1:20" s="19" customFormat="1" ht="12.75" x14ac:dyDescent="0.2">
      <c r="A131" s="150" t="s">
        <v>250</v>
      </c>
      <c r="B131" s="104" t="s">
        <v>285</v>
      </c>
      <c r="C131" s="104" t="s">
        <v>296</v>
      </c>
      <c r="D131" s="151" t="s">
        <v>53</v>
      </c>
      <c r="E131" s="104" t="s">
        <v>74</v>
      </c>
      <c r="F131" s="147">
        <v>68.310047594725347</v>
      </c>
      <c r="G131" s="147">
        <v>55.684154743454215</v>
      </c>
      <c r="H131" s="144">
        <v>41.2</v>
      </c>
      <c r="I131" s="144">
        <v>5.18</v>
      </c>
      <c r="J131" s="144">
        <v>10.79</v>
      </c>
      <c r="K131" s="144">
        <v>0.03</v>
      </c>
      <c r="L131" s="144">
        <v>8.41</v>
      </c>
      <c r="M131" s="144">
        <v>0.12</v>
      </c>
      <c r="N131" s="144">
        <v>10.17</v>
      </c>
      <c r="O131" s="144">
        <v>0</v>
      </c>
      <c r="P131" s="144">
        <v>22.6</v>
      </c>
      <c r="Q131" s="144">
        <v>0.53</v>
      </c>
      <c r="R131" s="144">
        <v>0.02</v>
      </c>
      <c r="S131" s="144">
        <v>99.04</v>
      </c>
      <c r="T131" s="143"/>
    </row>
    <row r="132" spans="1:20" s="19" customFormat="1" ht="12.75" x14ac:dyDescent="0.2">
      <c r="A132" s="150" t="s">
        <v>251</v>
      </c>
      <c r="B132" s="104" t="s">
        <v>285</v>
      </c>
      <c r="C132" s="104" t="s">
        <v>296</v>
      </c>
      <c r="D132" s="151" t="s">
        <v>53</v>
      </c>
      <c r="E132" s="104" t="s">
        <v>74</v>
      </c>
      <c r="F132" s="147">
        <v>77.312469269651828</v>
      </c>
      <c r="G132" s="147">
        <v>55.684154743454215</v>
      </c>
      <c r="H132" s="144">
        <v>46.55</v>
      </c>
      <c r="I132" s="144">
        <v>2.23</v>
      </c>
      <c r="J132" s="144">
        <v>7.89</v>
      </c>
      <c r="K132" s="144">
        <v>0.44</v>
      </c>
      <c r="L132" s="144">
        <v>6.57</v>
      </c>
      <c r="M132" s="144">
        <v>0.1</v>
      </c>
      <c r="N132" s="144">
        <v>12.56</v>
      </c>
      <c r="O132" s="144">
        <v>0.01</v>
      </c>
      <c r="P132" s="144">
        <v>22.26</v>
      </c>
      <c r="Q132" s="144">
        <v>0.65</v>
      </c>
      <c r="R132" s="144">
        <v>0.01</v>
      </c>
      <c r="S132" s="144">
        <v>99.29</v>
      </c>
      <c r="T132" s="143"/>
    </row>
    <row r="133" spans="1:20" s="19" customFormat="1" ht="13.5" thickBot="1" x14ac:dyDescent="0.25">
      <c r="A133" s="178" t="s">
        <v>252</v>
      </c>
      <c r="B133" s="156" t="s">
        <v>285</v>
      </c>
      <c r="C133" s="156" t="s">
        <v>296</v>
      </c>
      <c r="D133" s="157" t="s">
        <v>53</v>
      </c>
      <c r="E133" s="156" t="s">
        <v>74</v>
      </c>
      <c r="F133" s="158">
        <v>67.814719299228216</v>
      </c>
      <c r="G133" s="158">
        <v>55.684154743454215</v>
      </c>
      <c r="H133" s="179">
        <v>41.04</v>
      </c>
      <c r="I133" s="179">
        <v>5.2</v>
      </c>
      <c r="J133" s="179">
        <v>10.89</v>
      </c>
      <c r="K133" s="179">
        <v>0.03</v>
      </c>
      <c r="L133" s="179">
        <v>8.57</v>
      </c>
      <c r="M133" s="179">
        <v>0.12</v>
      </c>
      <c r="N133" s="179">
        <v>10.130000000000001</v>
      </c>
      <c r="O133" s="179">
        <v>0.02</v>
      </c>
      <c r="P133" s="179">
        <v>22.64</v>
      </c>
      <c r="Q133" s="179">
        <v>0.54</v>
      </c>
      <c r="R133" s="179">
        <v>0.01</v>
      </c>
      <c r="S133" s="159">
        <v>99.19</v>
      </c>
      <c r="T133" s="160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8"/>
  <sheetViews>
    <sheetView workbookViewId="0">
      <selection activeCell="O21" sqref="O21"/>
    </sheetView>
  </sheetViews>
  <sheetFormatPr defaultRowHeight="15" x14ac:dyDescent="0.25"/>
  <sheetData>
    <row r="1" spans="1:11" ht="15.75" x14ac:dyDescent="0.25">
      <c r="A1" s="8" t="s">
        <v>386</v>
      </c>
    </row>
    <row r="2" spans="1:11" ht="15.75" thickBot="1" x14ac:dyDescent="0.3"/>
    <row r="3" spans="1:11" ht="17.25" thickTop="1" thickBot="1" x14ac:dyDescent="0.3">
      <c r="A3" s="206" t="s">
        <v>387</v>
      </c>
      <c r="B3" s="183" t="s">
        <v>447</v>
      </c>
      <c r="C3" s="183" t="s">
        <v>448</v>
      </c>
      <c r="D3" s="184" t="s">
        <v>449</v>
      </c>
      <c r="E3" s="183" t="s">
        <v>450</v>
      </c>
      <c r="F3" s="183" t="s">
        <v>451</v>
      </c>
      <c r="G3" s="183" t="s">
        <v>452</v>
      </c>
      <c r="H3" s="204" t="s">
        <v>453</v>
      </c>
      <c r="I3" s="181"/>
      <c r="J3" s="181"/>
      <c r="K3" s="181"/>
    </row>
    <row r="4" spans="1:11" x14ac:dyDescent="0.25">
      <c r="A4" s="207" t="s">
        <v>30</v>
      </c>
      <c r="B4" s="185" t="s">
        <v>388</v>
      </c>
      <c r="C4" s="185" t="s">
        <v>389</v>
      </c>
      <c r="D4" s="185" t="s">
        <v>390</v>
      </c>
      <c r="E4" s="185" t="s">
        <v>391</v>
      </c>
      <c r="F4" s="185" t="s">
        <v>392</v>
      </c>
      <c r="G4" s="185" t="s">
        <v>393</v>
      </c>
      <c r="H4" s="205" t="s">
        <v>394</v>
      </c>
      <c r="I4" s="181"/>
      <c r="J4" s="181"/>
      <c r="K4" s="181"/>
    </row>
    <row r="5" spans="1:11" x14ac:dyDescent="0.25">
      <c r="A5" s="208" t="s">
        <v>38</v>
      </c>
      <c r="B5" s="186" t="s">
        <v>395</v>
      </c>
      <c r="C5" s="186" t="s">
        <v>396</v>
      </c>
      <c r="D5" s="186" t="s">
        <v>397</v>
      </c>
      <c r="E5" s="187">
        <v>2100</v>
      </c>
      <c r="F5" s="186" t="s">
        <v>398</v>
      </c>
      <c r="G5" s="186" t="s">
        <v>399</v>
      </c>
      <c r="H5" s="194" t="s">
        <v>400</v>
      </c>
      <c r="I5" s="181"/>
      <c r="J5" s="181"/>
      <c r="K5" s="181"/>
    </row>
    <row r="6" spans="1:11" ht="15.75" thickBot="1" x14ac:dyDescent="0.3">
      <c r="A6" s="209" t="s">
        <v>42</v>
      </c>
      <c r="B6" s="188" t="s">
        <v>401</v>
      </c>
      <c r="C6" s="188" t="s">
        <v>402</v>
      </c>
      <c r="D6" s="188" t="s">
        <v>403</v>
      </c>
      <c r="E6" s="189">
        <v>6800</v>
      </c>
      <c r="F6" s="188" t="s">
        <v>404</v>
      </c>
      <c r="G6" s="188" t="s">
        <v>405</v>
      </c>
      <c r="H6" s="196" t="s">
        <v>406</v>
      </c>
      <c r="I6" s="181"/>
      <c r="J6" s="181"/>
      <c r="K6" s="181"/>
    </row>
    <row r="7" spans="1:11" ht="16.5" thickTop="1" thickBot="1" x14ac:dyDescent="0.3">
      <c r="A7" s="200"/>
      <c r="B7" s="201"/>
      <c r="C7" s="201"/>
      <c r="D7" s="201"/>
      <c r="E7" s="202"/>
      <c r="F7" s="201"/>
      <c r="G7" s="201"/>
      <c r="H7" s="201"/>
      <c r="I7" s="203"/>
      <c r="J7" s="203"/>
      <c r="K7" s="203"/>
    </row>
    <row r="8" spans="1:11" ht="18" thickBot="1" x14ac:dyDescent="0.3">
      <c r="A8" s="210" t="s">
        <v>407</v>
      </c>
      <c r="B8" s="190" t="s">
        <v>454</v>
      </c>
      <c r="C8" s="182"/>
      <c r="D8" s="190" t="s">
        <v>444</v>
      </c>
      <c r="E8" s="182"/>
      <c r="F8" s="190" t="s">
        <v>445</v>
      </c>
      <c r="G8" s="182"/>
      <c r="H8" s="190" t="s">
        <v>457</v>
      </c>
      <c r="I8" s="182"/>
      <c r="J8" s="190" t="s">
        <v>446</v>
      </c>
      <c r="K8" s="182"/>
    </row>
    <row r="9" spans="1:11" x14ac:dyDescent="0.25">
      <c r="A9" s="211"/>
      <c r="B9" s="191" t="s">
        <v>455</v>
      </c>
      <c r="C9" s="192" t="s">
        <v>456</v>
      </c>
      <c r="D9" s="191" t="s">
        <v>455</v>
      </c>
      <c r="E9" s="192" t="s">
        <v>456</v>
      </c>
      <c r="F9" s="191" t="s">
        <v>455</v>
      </c>
      <c r="G9" s="192" t="s">
        <v>456</v>
      </c>
      <c r="H9" s="191" t="s">
        <v>455</v>
      </c>
      <c r="I9" s="192" t="s">
        <v>456</v>
      </c>
      <c r="J9" s="191" t="s">
        <v>455</v>
      </c>
      <c r="K9" s="192" t="s">
        <v>456</v>
      </c>
    </row>
    <row r="10" spans="1:11" x14ac:dyDescent="0.25">
      <c r="A10" s="212" t="s">
        <v>408</v>
      </c>
      <c r="B10" s="193" t="s">
        <v>409</v>
      </c>
      <c r="C10" s="194" t="s">
        <v>410</v>
      </c>
      <c r="D10" s="193" t="s">
        <v>411</v>
      </c>
      <c r="E10" s="194" t="s">
        <v>412</v>
      </c>
      <c r="F10" s="193" t="s">
        <v>413</v>
      </c>
      <c r="G10" s="194" t="s">
        <v>412</v>
      </c>
      <c r="H10" s="193" t="s">
        <v>414</v>
      </c>
      <c r="I10" s="194" t="s">
        <v>415</v>
      </c>
      <c r="J10" s="193" t="s">
        <v>416</v>
      </c>
      <c r="K10" s="194" t="s">
        <v>417</v>
      </c>
    </row>
    <row r="11" spans="1:11" x14ac:dyDescent="0.25">
      <c r="A11" s="212" t="s">
        <v>418</v>
      </c>
      <c r="B11" s="193" t="s">
        <v>419</v>
      </c>
      <c r="C11" s="194" t="s">
        <v>420</v>
      </c>
      <c r="D11" s="193" t="s">
        <v>421</v>
      </c>
      <c r="E11" s="194" t="s">
        <v>422</v>
      </c>
      <c r="F11" s="193" t="s">
        <v>423</v>
      </c>
      <c r="G11" s="194" t="s">
        <v>420</v>
      </c>
      <c r="H11" s="193" t="s">
        <v>424</v>
      </c>
      <c r="I11" s="194" t="s">
        <v>425</v>
      </c>
      <c r="J11" s="193" t="s">
        <v>423</v>
      </c>
      <c r="K11" s="194" t="s">
        <v>426</v>
      </c>
    </row>
    <row r="12" spans="1:11" x14ac:dyDescent="0.25">
      <c r="A12" s="212" t="s">
        <v>427</v>
      </c>
      <c r="B12" s="193" t="s">
        <v>428</v>
      </c>
      <c r="C12" s="194" t="s">
        <v>429</v>
      </c>
      <c r="D12" s="193" t="s">
        <v>430</v>
      </c>
      <c r="E12" s="194" t="s">
        <v>431</v>
      </c>
      <c r="F12" s="193" t="s">
        <v>412</v>
      </c>
      <c r="G12" s="194" t="s">
        <v>432</v>
      </c>
      <c r="H12" s="193" t="s">
        <v>433</v>
      </c>
      <c r="I12" s="194" t="s">
        <v>422</v>
      </c>
      <c r="J12" s="193" t="s">
        <v>412</v>
      </c>
      <c r="K12" s="194" t="s">
        <v>434</v>
      </c>
    </row>
    <row r="13" spans="1:11" x14ac:dyDescent="0.25">
      <c r="A13" s="212" t="s">
        <v>435</v>
      </c>
      <c r="B13" s="193" t="s">
        <v>436</v>
      </c>
      <c r="C13" s="194" t="s">
        <v>437</v>
      </c>
      <c r="D13" s="193" t="s">
        <v>343</v>
      </c>
      <c r="E13" s="194" t="s">
        <v>343</v>
      </c>
      <c r="F13" s="193" t="s">
        <v>438</v>
      </c>
      <c r="G13" s="194" t="s">
        <v>412</v>
      </c>
      <c r="H13" s="193" t="s">
        <v>439</v>
      </c>
      <c r="I13" s="194" t="s">
        <v>438</v>
      </c>
      <c r="J13" s="193" t="s">
        <v>343</v>
      </c>
      <c r="K13" s="194" t="s">
        <v>343</v>
      </c>
    </row>
    <row r="14" spans="1:11" x14ac:dyDescent="0.25">
      <c r="A14" s="212" t="s">
        <v>440</v>
      </c>
      <c r="B14" s="193" t="s">
        <v>343</v>
      </c>
      <c r="C14" s="194" t="s">
        <v>343</v>
      </c>
      <c r="D14" s="193" t="s">
        <v>441</v>
      </c>
      <c r="E14" s="194" t="s">
        <v>442</v>
      </c>
      <c r="F14" s="193" t="s">
        <v>343</v>
      </c>
      <c r="G14" s="194" t="s">
        <v>343</v>
      </c>
      <c r="H14" s="193" t="s">
        <v>343</v>
      </c>
      <c r="I14" s="194" t="s">
        <v>343</v>
      </c>
      <c r="J14" s="193" t="s">
        <v>438</v>
      </c>
      <c r="K14" s="194" t="s">
        <v>417</v>
      </c>
    </row>
    <row r="15" spans="1:11" ht="15.75" thickBot="1" x14ac:dyDescent="0.3">
      <c r="A15" s="213" t="s">
        <v>443</v>
      </c>
      <c r="B15" s="195" t="s">
        <v>343</v>
      </c>
      <c r="C15" s="196" t="s">
        <v>343</v>
      </c>
      <c r="D15" s="195" t="s">
        <v>343</v>
      </c>
      <c r="E15" s="196" t="s">
        <v>343</v>
      </c>
      <c r="F15" s="195" t="s">
        <v>410</v>
      </c>
      <c r="G15" s="196" t="s">
        <v>420</v>
      </c>
      <c r="H15" s="195" t="s">
        <v>393</v>
      </c>
      <c r="I15" s="196" t="s">
        <v>405</v>
      </c>
      <c r="J15" s="195" t="s">
        <v>438</v>
      </c>
      <c r="K15" s="196" t="s">
        <v>426</v>
      </c>
    </row>
    <row r="16" spans="1:11" ht="15.75" thickTop="1" x14ac:dyDescent="0.25"/>
    <row r="17" spans="1:1" x14ac:dyDescent="0.25">
      <c r="A17" s="197" t="s">
        <v>458</v>
      </c>
    </row>
    <row r="18" spans="1:1" x14ac:dyDescent="0.25">
      <c r="A18" s="198" t="s">
        <v>459</v>
      </c>
    </row>
    <row r="19" spans="1:1" ht="15.75" x14ac:dyDescent="0.25">
      <c r="A19" s="199" t="s">
        <v>460</v>
      </c>
    </row>
    <row r="20" spans="1:1" ht="15.75" x14ac:dyDescent="0.25">
      <c r="A20" s="199" t="s">
        <v>461</v>
      </c>
    </row>
    <row r="21" spans="1:1" ht="15.75" x14ac:dyDescent="0.25">
      <c r="A21" s="199" t="s">
        <v>462</v>
      </c>
    </row>
    <row r="22" spans="1:1" ht="15.75" x14ac:dyDescent="0.25">
      <c r="A22" s="199" t="s">
        <v>463</v>
      </c>
    </row>
    <row r="23" spans="1:1" ht="15.75" x14ac:dyDescent="0.25">
      <c r="A23" s="199" t="s">
        <v>464</v>
      </c>
    </row>
    <row r="24" spans="1:1" ht="15.75" x14ac:dyDescent="0.25">
      <c r="A24" s="199" t="s">
        <v>465</v>
      </c>
    </row>
    <row r="26" spans="1:1" x14ac:dyDescent="0.25">
      <c r="A26" s="214" t="s">
        <v>467</v>
      </c>
    </row>
    <row r="27" spans="1:1" x14ac:dyDescent="0.25">
      <c r="A27" s="214" t="s">
        <v>468</v>
      </c>
    </row>
    <row r="28" spans="1:1" x14ac:dyDescent="0.25">
      <c r="A28" s="197" t="s">
        <v>466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Whole Rock Chemistry </vt:lpstr>
      <vt:lpstr>Isotopes</vt:lpstr>
      <vt:lpstr>Single Mineral Chemistry</vt:lpstr>
      <vt:lpstr>Partition coefficients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Lotter</dc:creator>
  <cp:lastModifiedBy>Mrs. HJ Jansen van Vuuren</cp:lastModifiedBy>
  <cp:lastPrinted>2023-08-29T06:12:22Z</cp:lastPrinted>
  <dcterms:created xsi:type="dcterms:W3CDTF">2021-05-20T07:35:10Z</dcterms:created>
  <dcterms:modified xsi:type="dcterms:W3CDTF">2023-08-29T06:13:47Z</dcterms:modified>
</cp:coreProperties>
</file>