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1A3DBD39-3452-4FF4-B346-4E30A7ED3644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Sleep data bas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T2" i="1" l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S2" i="1"/>
  <c r="AS3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R2" i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Q2" i="1"/>
  <c r="AQ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P2" i="1"/>
  <c r="AP3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O2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N2" i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L2" i="1"/>
  <c r="AM2" i="1" s="1"/>
  <c r="AL3" i="1"/>
  <c r="AM3" i="1" s="1"/>
  <c r="AL4" i="1"/>
  <c r="AM4" i="1" s="1"/>
  <c r="AL5" i="1"/>
  <c r="AM5" i="1" s="1"/>
  <c r="AL6" i="1"/>
  <c r="AM6" i="1" s="1"/>
  <c r="AL7" i="1"/>
  <c r="AM7" i="1" s="1"/>
  <c r="AL8" i="1"/>
  <c r="AM8" i="1" s="1"/>
  <c r="AL9" i="1"/>
  <c r="AM9" i="1" s="1"/>
  <c r="AL10" i="1"/>
  <c r="AM10" i="1" s="1"/>
  <c r="AL11" i="1"/>
  <c r="AM11" i="1" s="1"/>
  <c r="AL12" i="1"/>
  <c r="AM12" i="1" s="1"/>
  <c r="AL13" i="1"/>
  <c r="AM13" i="1" s="1"/>
  <c r="AL14" i="1"/>
  <c r="AM14" i="1" s="1"/>
  <c r="AL15" i="1"/>
  <c r="AM15" i="1" s="1"/>
  <c r="AL16" i="1"/>
  <c r="AM16" i="1" s="1"/>
  <c r="AL17" i="1"/>
  <c r="AM17" i="1" s="1"/>
  <c r="AL18" i="1"/>
  <c r="AM18" i="1" s="1"/>
  <c r="AL19" i="1"/>
  <c r="AM19" i="1" s="1"/>
  <c r="AL20" i="1"/>
  <c r="AM20" i="1" s="1"/>
  <c r="AL21" i="1"/>
  <c r="AM21" i="1" s="1"/>
  <c r="AL22" i="1"/>
  <c r="AM22" i="1" s="1"/>
  <c r="AL23" i="1"/>
  <c r="AM23" i="1" s="1"/>
  <c r="AL24" i="1"/>
  <c r="AM24" i="1" s="1"/>
  <c r="AL25" i="1"/>
  <c r="AM25" i="1" s="1"/>
  <c r="AL26" i="1"/>
  <c r="AM26" i="1" s="1"/>
  <c r="AL27" i="1"/>
  <c r="AM27" i="1" s="1"/>
  <c r="AL28" i="1"/>
  <c r="AM28" i="1" s="1"/>
  <c r="AL29" i="1"/>
  <c r="AM29" i="1" s="1"/>
  <c r="AL30" i="1"/>
  <c r="AM30" i="1" s="1"/>
  <c r="AL31" i="1"/>
  <c r="AM31" i="1" s="1"/>
  <c r="AL32" i="1"/>
  <c r="AM32" i="1" s="1"/>
  <c r="AL33" i="1"/>
  <c r="AM33" i="1" s="1"/>
  <c r="AL34" i="1"/>
  <c r="AM34" i="1" s="1"/>
  <c r="AL35" i="1"/>
  <c r="AM35" i="1" s="1"/>
  <c r="AL36" i="1"/>
  <c r="AM36" i="1" s="1"/>
  <c r="AL37" i="1"/>
  <c r="AM37" i="1" s="1"/>
  <c r="AL38" i="1"/>
  <c r="AM38" i="1" s="1"/>
  <c r="AL39" i="1"/>
  <c r="AM39" i="1" s="1"/>
  <c r="AL40" i="1"/>
  <c r="AM40" i="1" s="1"/>
  <c r="AL41" i="1"/>
  <c r="AM41" i="1" s="1"/>
  <c r="AL42" i="1"/>
  <c r="AM42" i="1" s="1"/>
  <c r="AL43" i="1"/>
  <c r="AM43" i="1" s="1"/>
  <c r="AL44" i="1"/>
  <c r="AM44" i="1" s="1"/>
  <c r="AL45" i="1"/>
  <c r="AM45" i="1" s="1"/>
  <c r="AL46" i="1"/>
  <c r="AM46" i="1" s="1"/>
  <c r="AL47" i="1"/>
  <c r="AM47" i="1" s="1"/>
  <c r="AL48" i="1"/>
  <c r="AM48" i="1" s="1"/>
  <c r="AL49" i="1"/>
  <c r="AM49" i="1" s="1"/>
  <c r="AL50" i="1"/>
  <c r="AM50" i="1" s="1"/>
  <c r="AL51" i="1"/>
  <c r="AM51" i="1" s="1"/>
  <c r="AL52" i="1"/>
  <c r="AM52" i="1" s="1"/>
  <c r="AL53" i="1"/>
  <c r="AM53" i="1" s="1"/>
  <c r="AL54" i="1"/>
  <c r="AM54" i="1" s="1"/>
  <c r="AL55" i="1"/>
  <c r="AM55" i="1" s="1"/>
  <c r="AL56" i="1"/>
  <c r="AM56" i="1" s="1"/>
  <c r="AL57" i="1"/>
  <c r="AM57" i="1" s="1"/>
  <c r="AL58" i="1"/>
  <c r="AM58" i="1" s="1"/>
  <c r="AL59" i="1"/>
  <c r="AM59" i="1" s="1"/>
  <c r="AL60" i="1"/>
  <c r="AM60" i="1" s="1"/>
  <c r="AL61" i="1"/>
  <c r="AM61" i="1" s="1"/>
  <c r="AL62" i="1"/>
  <c r="AM62" i="1" s="1"/>
  <c r="AL63" i="1"/>
  <c r="AM63" i="1" s="1"/>
  <c r="AL64" i="1"/>
  <c r="AM64" i="1" s="1"/>
  <c r="AL65" i="1"/>
  <c r="AM65" i="1" s="1"/>
  <c r="AL66" i="1"/>
  <c r="AM66" i="1" s="1"/>
  <c r="AL67" i="1"/>
  <c r="AM67" i="1" s="1"/>
  <c r="AL68" i="1"/>
  <c r="AM68" i="1" s="1"/>
  <c r="AL69" i="1"/>
  <c r="AM69" i="1" s="1"/>
  <c r="AL70" i="1"/>
  <c r="AM70" i="1" s="1"/>
  <c r="AL71" i="1"/>
  <c r="AM71" i="1" s="1"/>
  <c r="AL72" i="1"/>
  <c r="AM72" i="1" s="1"/>
  <c r="AL73" i="1"/>
  <c r="AM73" i="1" s="1"/>
  <c r="AL74" i="1"/>
  <c r="AM74" i="1" s="1"/>
  <c r="AL75" i="1"/>
  <c r="AM75" i="1" s="1"/>
  <c r="AL76" i="1"/>
  <c r="AM76" i="1" s="1"/>
  <c r="AL77" i="1"/>
  <c r="AM77" i="1" s="1"/>
  <c r="AL78" i="1"/>
  <c r="AM78" i="1" s="1"/>
  <c r="AL79" i="1"/>
  <c r="AM79" i="1" s="1"/>
  <c r="AL80" i="1"/>
  <c r="AM80" i="1" s="1"/>
  <c r="AL81" i="1"/>
  <c r="AM81" i="1" s="1"/>
  <c r="AL82" i="1"/>
  <c r="AM82" i="1" s="1"/>
  <c r="AL83" i="1"/>
  <c r="AM83" i="1" s="1"/>
  <c r="AL84" i="1"/>
  <c r="AM84" i="1" s="1"/>
  <c r="AL85" i="1"/>
  <c r="AM85" i="1" s="1"/>
  <c r="AL86" i="1"/>
  <c r="AM86" i="1" s="1"/>
  <c r="AL87" i="1"/>
  <c r="AM87" i="1" s="1"/>
  <c r="AJ2" i="1"/>
  <c r="AK2" i="1" s="1"/>
  <c r="AJ3" i="1"/>
  <c r="AK3" i="1" s="1"/>
  <c r="AJ4" i="1"/>
  <c r="AK4" i="1" s="1"/>
  <c r="AJ5" i="1"/>
  <c r="AK5" i="1" s="1"/>
  <c r="AJ6" i="1"/>
  <c r="AK6" i="1" s="1"/>
  <c r="AJ7" i="1"/>
  <c r="AK7" i="1" s="1"/>
  <c r="AJ8" i="1"/>
  <c r="AK8" i="1" s="1"/>
  <c r="AJ9" i="1"/>
  <c r="AK9" i="1" s="1"/>
  <c r="AJ10" i="1"/>
  <c r="AK10" i="1" s="1"/>
  <c r="AJ11" i="1"/>
  <c r="AK11" i="1" s="1"/>
  <c r="AJ12" i="1"/>
  <c r="AK12" i="1" s="1"/>
  <c r="AJ13" i="1"/>
  <c r="AK13" i="1" s="1"/>
  <c r="AJ14" i="1"/>
  <c r="AK14" i="1" s="1"/>
  <c r="AJ15" i="1"/>
  <c r="AK15" i="1" s="1"/>
  <c r="AJ16" i="1"/>
  <c r="AK16" i="1" s="1"/>
  <c r="AJ17" i="1"/>
  <c r="AK17" i="1" s="1"/>
  <c r="AJ18" i="1"/>
  <c r="AK18" i="1" s="1"/>
  <c r="AJ19" i="1"/>
  <c r="AK19" i="1" s="1"/>
  <c r="AJ20" i="1"/>
  <c r="AK20" i="1" s="1"/>
  <c r="AJ21" i="1"/>
  <c r="AK21" i="1" s="1"/>
  <c r="AJ22" i="1"/>
  <c r="AK22" i="1" s="1"/>
  <c r="AJ23" i="1"/>
  <c r="AK23" i="1" s="1"/>
  <c r="AJ24" i="1"/>
  <c r="AK24" i="1" s="1"/>
  <c r="AJ25" i="1"/>
  <c r="AK25" i="1" s="1"/>
  <c r="AJ26" i="1"/>
  <c r="AK26" i="1" s="1"/>
  <c r="AJ27" i="1"/>
  <c r="AK27" i="1" s="1"/>
  <c r="AJ28" i="1"/>
  <c r="AK28" i="1" s="1"/>
  <c r="AJ29" i="1"/>
  <c r="AK29" i="1" s="1"/>
  <c r="AJ30" i="1"/>
  <c r="AK30" i="1" s="1"/>
  <c r="AJ31" i="1"/>
  <c r="AK31" i="1" s="1"/>
  <c r="AJ32" i="1"/>
  <c r="AK32" i="1" s="1"/>
  <c r="AJ33" i="1"/>
  <c r="AK33" i="1" s="1"/>
  <c r="AJ34" i="1"/>
  <c r="AK34" i="1" s="1"/>
  <c r="AJ35" i="1"/>
  <c r="AK35" i="1" s="1"/>
  <c r="AJ36" i="1"/>
  <c r="AK36" i="1" s="1"/>
  <c r="AJ37" i="1"/>
  <c r="AK37" i="1" s="1"/>
  <c r="AJ38" i="1"/>
  <c r="AK38" i="1" s="1"/>
  <c r="AJ39" i="1"/>
  <c r="AK39" i="1" s="1"/>
  <c r="AJ40" i="1"/>
  <c r="AK40" i="1" s="1"/>
  <c r="AJ41" i="1"/>
  <c r="AK41" i="1" s="1"/>
  <c r="AJ42" i="1"/>
  <c r="AK42" i="1" s="1"/>
  <c r="AJ43" i="1"/>
  <c r="AK43" i="1" s="1"/>
  <c r="AJ44" i="1"/>
  <c r="AK44" i="1" s="1"/>
  <c r="AJ45" i="1"/>
  <c r="AK45" i="1" s="1"/>
  <c r="AJ46" i="1"/>
  <c r="AK46" i="1" s="1"/>
  <c r="AJ47" i="1"/>
  <c r="AK47" i="1" s="1"/>
  <c r="AJ48" i="1"/>
  <c r="AK48" i="1" s="1"/>
  <c r="AJ49" i="1"/>
  <c r="AK49" i="1" s="1"/>
  <c r="AJ50" i="1"/>
  <c r="AK50" i="1" s="1"/>
  <c r="AJ51" i="1"/>
  <c r="AK51" i="1" s="1"/>
  <c r="AJ52" i="1"/>
  <c r="AK52" i="1" s="1"/>
  <c r="AJ53" i="1"/>
  <c r="AK53" i="1" s="1"/>
  <c r="AJ54" i="1"/>
  <c r="AK54" i="1" s="1"/>
  <c r="AJ55" i="1"/>
  <c r="AK55" i="1" s="1"/>
  <c r="AJ56" i="1"/>
  <c r="AK56" i="1" s="1"/>
  <c r="AJ57" i="1"/>
  <c r="AK57" i="1" s="1"/>
  <c r="AJ58" i="1"/>
  <c r="AK58" i="1" s="1"/>
  <c r="AJ59" i="1"/>
  <c r="AK59" i="1" s="1"/>
  <c r="AJ60" i="1"/>
  <c r="AK60" i="1" s="1"/>
  <c r="AJ61" i="1"/>
  <c r="AK61" i="1" s="1"/>
  <c r="AJ62" i="1"/>
  <c r="AK62" i="1" s="1"/>
  <c r="AJ63" i="1"/>
  <c r="AK63" i="1" s="1"/>
  <c r="AJ64" i="1"/>
  <c r="AK64" i="1" s="1"/>
  <c r="AJ65" i="1"/>
  <c r="AK65" i="1" s="1"/>
  <c r="AJ66" i="1"/>
  <c r="AK66" i="1" s="1"/>
  <c r="AJ67" i="1"/>
  <c r="AK67" i="1" s="1"/>
  <c r="AJ68" i="1"/>
  <c r="AK68" i="1" s="1"/>
  <c r="AJ69" i="1"/>
  <c r="AK69" i="1" s="1"/>
  <c r="AJ70" i="1"/>
  <c r="AK70" i="1" s="1"/>
  <c r="AJ71" i="1"/>
  <c r="AK71" i="1" s="1"/>
  <c r="AJ72" i="1"/>
  <c r="AK72" i="1" s="1"/>
  <c r="AJ73" i="1"/>
  <c r="AK73" i="1" s="1"/>
  <c r="AJ74" i="1"/>
  <c r="AK74" i="1" s="1"/>
  <c r="AJ75" i="1"/>
  <c r="AK75" i="1" s="1"/>
  <c r="AJ76" i="1"/>
  <c r="AK76" i="1" s="1"/>
  <c r="AJ77" i="1"/>
  <c r="AK77" i="1" s="1"/>
  <c r="AJ78" i="1"/>
  <c r="AK78" i="1" s="1"/>
  <c r="AJ79" i="1"/>
  <c r="AK79" i="1" s="1"/>
  <c r="AJ80" i="1"/>
  <c r="AK80" i="1" s="1"/>
  <c r="AJ81" i="1"/>
  <c r="AK81" i="1" s="1"/>
  <c r="AJ82" i="1"/>
  <c r="AK82" i="1" s="1"/>
  <c r="AJ83" i="1"/>
  <c r="AK83" i="1" s="1"/>
  <c r="AJ84" i="1"/>
  <c r="AK84" i="1" s="1"/>
  <c r="AJ85" i="1"/>
  <c r="AK85" i="1" s="1"/>
  <c r="AJ86" i="1"/>
  <c r="AK86" i="1" s="1"/>
  <c r="AJ87" i="1"/>
  <c r="AK87" i="1" s="1"/>
</calcChain>
</file>

<file path=xl/sharedStrings.xml><?xml version="1.0" encoding="utf-8"?>
<sst xmlns="http://schemas.openxmlformats.org/spreadsheetml/2006/main" count="987" uniqueCount="569">
  <si>
    <t>Player ID</t>
  </si>
  <si>
    <t>Start day</t>
  </si>
  <si>
    <t>Day of week</t>
  </si>
  <si>
    <t>End day</t>
  </si>
  <si>
    <t>Lights out</t>
  </si>
  <si>
    <t>Fell asleep</t>
  </si>
  <si>
    <t>Woke up</t>
  </si>
  <si>
    <t>Got up</t>
  </si>
  <si>
    <t>Time in bed</t>
  </si>
  <si>
    <t>Assumed sleep</t>
  </si>
  <si>
    <t>Actual sleep time</t>
  </si>
  <si>
    <t>Actual sleep (%)</t>
  </si>
  <si>
    <t>Actual wake time</t>
  </si>
  <si>
    <t>Actual wake (%)</t>
  </si>
  <si>
    <t>Sleep efficiency (%)</t>
  </si>
  <si>
    <t>Sleep latency</t>
  </si>
  <si>
    <t>Sleep bouts</t>
  </si>
  <si>
    <t>Wake bouts</t>
  </si>
  <si>
    <t>Mean sleep bout</t>
  </si>
  <si>
    <t>Mean wake bout</t>
  </si>
  <si>
    <t>Immobile mins</t>
  </si>
  <si>
    <t>Immobile time (%)</t>
  </si>
  <si>
    <t>Mobile mins</t>
  </si>
  <si>
    <t>Mobile time (%)</t>
  </si>
  <si>
    <t>Immobile bouts</t>
  </si>
  <si>
    <t>Mean immobile bout</t>
  </si>
  <si>
    <t>Immobile bouts &lt;=1min</t>
  </si>
  <si>
    <t>Immobile bouts &lt;=1min (%)</t>
  </si>
  <si>
    <t>Total activity score</t>
  </si>
  <si>
    <t>Mean activity /epoch</t>
  </si>
  <si>
    <t>Mean nonzero activity /epoch</t>
  </si>
  <si>
    <t>Fragmentation Index</t>
  </si>
  <si>
    <t>Threshold</t>
  </si>
  <si>
    <t>Immobility over 24h (%)</t>
  </si>
  <si>
    <t>Week</t>
  </si>
  <si>
    <t>Pre2</t>
  </si>
  <si>
    <t>92.3</t>
  </si>
  <si>
    <t>7.7</t>
  </si>
  <si>
    <t>82.4</t>
  </si>
  <si>
    <t>83.2</t>
  </si>
  <si>
    <t>16.8</t>
  </si>
  <si>
    <t>19.4</t>
  </si>
  <si>
    <t>7.33</t>
  </si>
  <si>
    <t>43.5</t>
  </si>
  <si>
    <t>36.2</t>
  </si>
  <si>
    <t>91.7</t>
  </si>
  <si>
    <t>Pre1</t>
  </si>
  <si>
    <t>93.3</t>
  </si>
  <si>
    <t>6.7</t>
  </si>
  <si>
    <t>90.3</t>
  </si>
  <si>
    <t>9.7</t>
  </si>
  <si>
    <t>10.5</t>
  </si>
  <si>
    <t>6.83</t>
  </si>
  <si>
    <t>70.22</t>
  </si>
  <si>
    <t>20.3</t>
  </si>
  <si>
    <t>93.5</t>
  </si>
  <si>
    <t>Post</t>
  </si>
  <si>
    <t>82.8</t>
  </si>
  <si>
    <t>17.2</t>
  </si>
  <si>
    <t>69.1</t>
  </si>
  <si>
    <t>82.2</t>
  </si>
  <si>
    <t>17.8</t>
  </si>
  <si>
    <t>15.6</t>
  </si>
  <si>
    <t>16.18</t>
  </si>
  <si>
    <t>90.81</t>
  </si>
  <si>
    <t>33.4</t>
  </si>
  <si>
    <t>Post1</t>
  </si>
  <si>
    <t>84.2</t>
  </si>
  <si>
    <t>15.8</t>
  </si>
  <si>
    <t>69.3</t>
  </si>
  <si>
    <t>83.7</t>
  </si>
  <si>
    <t>16.3</t>
  </si>
  <si>
    <t>18.65</t>
  </si>
  <si>
    <t>114.23</t>
  </si>
  <si>
    <t>35.7</t>
  </si>
  <si>
    <t>84.4</t>
  </si>
  <si>
    <t>88.2</t>
  </si>
  <si>
    <t>78.3</t>
  </si>
  <si>
    <t>19.5</t>
  </si>
  <si>
    <t>19.3</t>
  </si>
  <si>
    <t>16.2</t>
  </si>
  <si>
    <t>31.4</t>
  </si>
  <si>
    <t>87.5</t>
  </si>
  <si>
    <t>12.5</t>
  </si>
  <si>
    <t>84.7</t>
  </si>
  <si>
    <t>86.3</t>
  </si>
  <si>
    <t>13.7</t>
  </si>
  <si>
    <t>14.1</t>
  </si>
  <si>
    <t>12.03</t>
  </si>
  <si>
    <t>87.68</t>
  </si>
  <si>
    <t>27.8</t>
  </si>
  <si>
    <t>89.8</t>
  </si>
  <si>
    <t>81.4</t>
  </si>
  <si>
    <t>88.5</t>
  </si>
  <si>
    <t>11.5</t>
  </si>
  <si>
    <t>10.66</t>
  </si>
  <si>
    <t>92.44</t>
  </si>
  <si>
    <t>30.6</t>
  </si>
  <si>
    <t>83.4</t>
  </si>
  <si>
    <t>85.4</t>
  </si>
  <si>
    <t>14.6</t>
  </si>
  <si>
    <t>76.3</t>
  </si>
  <si>
    <t>85.6</t>
  </si>
  <si>
    <t>14.4</t>
  </si>
  <si>
    <t>31.92</t>
  </si>
  <si>
    <t>222.16</t>
  </si>
  <si>
    <t>89.2</t>
  </si>
  <si>
    <t>89.6</t>
  </si>
  <si>
    <t>86.4</t>
  </si>
  <si>
    <t>13.6</t>
  </si>
  <si>
    <t>9.64</t>
  </si>
  <si>
    <t>70.81</t>
  </si>
  <si>
    <t>23.6</t>
  </si>
  <si>
    <t>82.6</t>
  </si>
  <si>
    <t>30.5</t>
  </si>
  <si>
    <t>30.3</t>
  </si>
  <si>
    <t>86.7</t>
  </si>
  <si>
    <t>13.3</t>
  </si>
  <si>
    <t>24.1</t>
  </si>
  <si>
    <t>88.1</t>
  </si>
  <si>
    <t>11.9</t>
  </si>
  <si>
    <t>87.9</t>
  </si>
  <si>
    <t>85.5</t>
  </si>
  <si>
    <t>14.5</t>
  </si>
  <si>
    <t>14.3</t>
  </si>
  <si>
    <t>12.36</t>
  </si>
  <si>
    <t>85.2</t>
  </si>
  <si>
    <t>28.8</t>
  </si>
  <si>
    <t>90.5</t>
  </si>
  <si>
    <t>82.3</t>
  </si>
  <si>
    <t>17.7</t>
  </si>
  <si>
    <t>79.3</t>
  </si>
  <si>
    <t>82.1</t>
  </si>
  <si>
    <t>17.9</t>
  </si>
  <si>
    <t>19.69</t>
  </si>
  <si>
    <t>110.24</t>
  </si>
  <si>
    <t>36.9</t>
  </si>
  <si>
    <t>83.8</t>
  </si>
  <si>
    <t>82.9</t>
  </si>
  <si>
    <t>83.5</t>
  </si>
  <si>
    <t>16.5</t>
  </si>
  <si>
    <t>11.4</t>
  </si>
  <si>
    <t>17.65</t>
  </si>
  <si>
    <t>107.16</t>
  </si>
  <si>
    <t>94.4</t>
  </si>
  <si>
    <t>80.4</t>
  </si>
  <si>
    <t>18.6</t>
  </si>
  <si>
    <t>26.3</t>
  </si>
  <si>
    <t>20.5</t>
  </si>
  <si>
    <t>110.37</t>
  </si>
  <si>
    <t>44.9</t>
  </si>
  <si>
    <t>84.1</t>
  </si>
  <si>
    <t>15.9</t>
  </si>
  <si>
    <t>36.3</t>
  </si>
  <si>
    <t>83.1</t>
  </si>
  <si>
    <t>81.3</t>
  </si>
  <si>
    <t>16.9</t>
  </si>
  <si>
    <t>34.6</t>
  </si>
  <si>
    <t>90.9</t>
  </si>
  <si>
    <t>18.7</t>
  </si>
  <si>
    <t>75.5</t>
  </si>
  <si>
    <t>79.9</t>
  </si>
  <si>
    <t>20.1</t>
  </si>
  <si>
    <t>20.6</t>
  </si>
  <si>
    <t>18.08</t>
  </si>
  <si>
    <t>89.86</t>
  </si>
  <si>
    <t>40.8</t>
  </si>
  <si>
    <t>80.6</t>
  </si>
  <si>
    <t>77.9</t>
  </si>
  <si>
    <t>79.2</t>
  </si>
  <si>
    <t>20.8</t>
  </si>
  <si>
    <t>15.3</t>
  </si>
  <si>
    <t>21.92</t>
  </si>
  <si>
    <t>105.55</t>
  </si>
  <si>
    <t>87.6</t>
  </si>
  <si>
    <t>72.9</t>
  </si>
  <si>
    <t>27.1</t>
  </si>
  <si>
    <t>68.3</t>
  </si>
  <si>
    <t>73.1</t>
  </si>
  <si>
    <t>26.9</t>
  </si>
  <si>
    <t>34.1</t>
  </si>
  <si>
    <t>30.86</t>
  </si>
  <si>
    <t>114.55</t>
  </si>
  <si>
    <t>61.1</t>
  </si>
  <si>
    <t>77.1</t>
  </si>
  <si>
    <t>22.9</t>
  </si>
  <si>
    <t>73.9</t>
  </si>
  <si>
    <t>78.8</t>
  </si>
  <si>
    <t>21.2</t>
  </si>
  <si>
    <t>25.28</t>
  </si>
  <si>
    <t>118.98</t>
  </si>
  <si>
    <t>40.3</t>
  </si>
  <si>
    <t>77.8</t>
  </si>
  <si>
    <t>22.2</t>
  </si>
  <si>
    <t>43.3</t>
  </si>
  <si>
    <t>81.8</t>
  </si>
  <si>
    <t>80.3</t>
  </si>
  <si>
    <t>19.7</t>
  </si>
  <si>
    <t>71.9</t>
  </si>
  <si>
    <t>75.4</t>
  </si>
  <si>
    <t>24.6</t>
  </si>
  <si>
    <t>22.1</t>
  </si>
  <si>
    <t>20.58</t>
  </si>
  <si>
    <t>83.82</t>
  </si>
  <si>
    <t>46.6</t>
  </si>
  <si>
    <t>73.3</t>
  </si>
  <si>
    <t>75.9</t>
  </si>
  <si>
    <t>21.21</t>
  </si>
  <si>
    <t>88.07</t>
  </si>
  <si>
    <t>50.1</t>
  </si>
  <si>
    <t>72.4</t>
  </si>
  <si>
    <t>78.1</t>
  </si>
  <si>
    <t>21.9</t>
  </si>
  <si>
    <t>72.1</t>
  </si>
  <si>
    <t>19.1</t>
  </si>
  <si>
    <t>27.92</t>
  </si>
  <si>
    <t>150.49</t>
  </si>
  <si>
    <t>37.7</t>
  </si>
  <si>
    <t>81.5</t>
  </si>
  <si>
    <t>18.5</t>
  </si>
  <si>
    <t>16.4</t>
  </si>
  <si>
    <t>23.08</t>
  </si>
  <si>
    <t>124.83</t>
  </si>
  <si>
    <t>34.9</t>
  </si>
  <si>
    <t>85.1</t>
  </si>
  <si>
    <t>78.6</t>
  </si>
  <si>
    <t>21.4</t>
  </si>
  <si>
    <t>20.9</t>
  </si>
  <si>
    <t>23.2</t>
  </si>
  <si>
    <t>78.7</t>
  </si>
  <si>
    <t>19.6</t>
  </si>
  <si>
    <t>79.4</t>
  </si>
  <si>
    <t>10.9</t>
  </si>
  <si>
    <t>26.08</t>
  </si>
  <si>
    <t>158.32</t>
  </si>
  <si>
    <t>27.4</t>
  </si>
  <si>
    <t>83.6</t>
  </si>
  <si>
    <t>81.7</t>
  </si>
  <si>
    <t>85.7</t>
  </si>
  <si>
    <t>18.66</t>
  </si>
  <si>
    <t>130.13</t>
  </si>
  <si>
    <t>30.7</t>
  </si>
  <si>
    <t>76.9</t>
  </si>
  <si>
    <t>82.5</t>
  </si>
  <si>
    <t>17.5</t>
  </si>
  <si>
    <t>17.4</t>
  </si>
  <si>
    <t>21.69</t>
  </si>
  <si>
    <t>124.14</t>
  </si>
  <si>
    <t>79.7</t>
  </si>
  <si>
    <t>17.1</t>
  </si>
  <si>
    <t>26.7</t>
  </si>
  <si>
    <t>23.32</t>
  </si>
  <si>
    <t>136.2</t>
  </si>
  <si>
    <t>43.8</t>
  </si>
  <si>
    <t>87.3</t>
  </si>
  <si>
    <t>9.1</t>
  </si>
  <si>
    <t>62.6</t>
  </si>
  <si>
    <t>10.55</t>
  </si>
  <si>
    <t>53.78</t>
  </si>
  <si>
    <t>36.5</t>
  </si>
  <si>
    <t>80.9</t>
  </si>
  <si>
    <t>76.8</t>
  </si>
  <si>
    <t>72.3</t>
  </si>
  <si>
    <t>27.7</t>
  </si>
  <si>
    <t>26.8</t>
  </si>
  <si>
    <t>27.78</t>
  </si>
  <si>
    <t>100.18</t>
  </si>
  <si>
    <t>54.5</t>
  </si>
  <si>
    <t>57.4</t>
  </si>
  <si>
    <t>27.3</t>
  </si>
  <si>
    <t>17.69</t>
  </si>
  <si>
    <t>63.12</t>
  </si>
  <si>
    <t>55.3</t>
  </si>
  <si>
    <t>78.5</t>
  </si>
  <si>
    <t>76.1</t>
  </si>
  <si>
    <t>23.9</t>
  </si>
  <si>
    <t>33.3</t>
  </si>
  <si>
    <t>20.67</t>
  </si>
  <si>
    <t>86.33</t>
  </si>
  <si>
    <t>57.3</t>
  </si>
  <si>
    <t>25.3</t>
  </si>
  <si>
    <t>25.5</t>
  </si>
  <si>
    <t>85.9</t>
  </si>
  <si>
    <t>20.86</t>
  </si>
  <si>
    <t>147.59</t>
  </si>
  <si>
    <t>33.5</t>
  </si>
  <si>
    <t>93.8</t>
  </si>
  <si>
    <t>79.6</t>
  </si>
  <si>
    <t>21.27</t>
  </si>
  <si>
    <t>151.96</t>
  </si>
  <si>
    <t>94.1</t>
  </si>
  <si>
    <t>23.7</t>
  </si>
  <si>
    <t>17.6</t>
  </si>
  <si>
    <t>34.66</t>
  </si>
  <si>
    <t>197.46</t>
  </si>
  <si>
    <t>38.1</t>
  </si>
  <si>
    <t>91.1</t>
  </si>
  <si>
    <t>23.1</t>
  </si>
  <si>
    <t>20.69</t>
  </si>
  <si>
    <t>148.22</t>
  </si>
  <si>
    <t>79.1</t>
  </si>
  <si>
    <t>14.9</t>
  </si>
  <si>
    <t>35.8</t>
  </si>
  <si>
    <t>88.6</t>
  </si>
  <si>
    <t>89.9</t>
  </si>
  <si>
    <t>10.1</t>
  </si>
  <si>
    <t>20.82</t>
  </si>
  <si>
    <t>205.97</t>
  </si>
  <si>
    <t>93.1</t>
  </si>
  <si>
    <t>22.94</t>
  </si>
  <si>
    <t>168.23</t>
  </si>
  <si>
    <t>29.9</t>
  </si>
  <si>
    <t>91.5</t>
  </si>
  <si>
    <t>67.6</t>
  </si>
  <si>
    <t>80.8</t>
  </si>
  <si>
    <t>19.2</t>
  </si>
  <si>
    <t>13.2</t>
  </si>
  <si>
    <t>47.17</t>
  </si>
  <si>
    <t>245.93</t>
  </si>
  <si>
    <t>32.3</t>
  </si>
  <si>
    <t>83.9</t>
  </si>
  <si>
    <t>12.1</t>
  </si>
  <si>
    <t>84.6</t>
  </si>
  <si>
    <t>13.43</t>
  </si>
  <si>
    <t>90.17</t>
  </si>
  <si>
    <t>92.6</t>
  </si>
  <si>
    <t>81.9</t>
  </si>
  <si>
    <t>21.23</t>
  </si>
  <si>
    <t>103.25</t>
  </si>
  <si>
    <t>37.5</t>
  </si>
  <si>
    <t>14.84</t>
  </si>
  <si>
    <t>109.45</t>
  </si>
  <si>
    <t>30.8</t>
  </si>
  <si>
    <t>95.1</t>
  </si>
  <si>
    <t>80.5</t>
  </si>
  <si>
    <t>76.5</t>
  </si>
  <si>
    <t>27.49</t>
  </si>
  <si>
    <t>133.66</t>
  </si>
  <si>
    <t>40.1</t>
  </si>
  <si>
    <t>86.6</t>
  </si>
  <si>
    <t>13.4</t>
  </si>
  <si>
    <t>17.45</t>
  </si>
  <si>
    <t>124.51</t>
  </si>
  <si>
    <t>92.7</t>
  </si>
  <si>
    <t>20.23</t>
  </si>
  <si>
    <t>135.15</t>
  </si>
  <si>
    <t>28.9</t>
  </si>
  <si>
    <t>15.7</t>
  </si>
  <si>
    <t>25.15</t>
  </si>
  <si>
    <t>148.96</t>
  </si>
  <si>
    <t>32.6</t>
  </si>
  <si>
    <t>75.3</t>
  </si>
  <si>
    <t>24.7</t>
  </si>
  <si>
    <t>70.1</t>
  </si>
  <si>
    <t>42.25</t>
  </si>
  <si>
    <t>221.96</t>
  </si>
  <si>
    <t>38.5</t>
  </si>
  <si>
    <t>32.8</t>
  </si>
  <si>
    <t>73.8</t>
  </si>
  <si>
    <t>72.6</t>
  </si>
  <si>
    <t>46.19</t>
  </si>
  <si>
    <t>223.86</t>
  </si>
  <si>
    <t>90.8</t>
  </si>
  <si>
    <t>74.7</t>
  </si>
  <si>
    <t>31.9</t>
  </si>
  <si>
    <t>47.2</t>
  </si>
  <si>
    <t>95.3</t>
  </si>
  <si>
    <t>71.3</t>
  </si>
  <si>
    <t>28.7</t>
  </si>
  <si>
    <t>65.8</t>
  </si>
  <si>
    <t>74.6</t>
  </si>
  <si>
    <t>25.4</t>
  </si>
  <si>
    <t>57.28</t>
  </si>
  <si>
    <t>225.65</t>
  </si>
  <si>
    <t>50.4</t>
  </si>
  <si>
    <t>81.1</t>
  </si>
  <si>
    <t>18.2</t>
  </si>
  <si>
    <t>17.91</t>
  </si>
  <si>
    <t>147.57</t>
  </si>
  <si>
    <t>86.8</t>
  </si>
  <si>
    <t>86.5</t>
  </si>
  <si>
    <t>13.5</t>
  </si>
  <si>
    <t>86.2</t>
  </si>
  <si>
    <t>13.8</t>
  </si>
  <si>
    <t>34.8</t>
  </si>
  <si>
    <t>16.82</t>
  </si>
  <si>
    <t>121.95</t>
  </si>
  <si>
    <t>48.6</t>
  </si>
  <si>
    <t>29.5</t>
  </si>
  <si>
    <t>14.28</t>
  </si>
  <si>
    <t>70.29</t>
  </si>
  <si>
    <t>49.8</t>
  </si>
  <si>
    <t>91.9</t>
  </si>
  <si>
    <t>97.1</t>
  </si>
  <si>
    <t>2.9</t>
  </si>
  <si>
    <t>96.7</t>
  </si>
  <si>
    <t>98.6</t>
  </si>
  <si>
    <t>1.4</t>
  </si>
  <si>
    <t>5.2</t>
  </si>
  <si>
    <t>97.5</t>
  </si>
  <si>
    <t>13.1</t>
  </si>
  <si>
    <t>85.3</t>
  </si>
  <si>
    <t>15.5</t>
  </si>
  <si>
    <t>14.7</t>
  </si>
  <si>
    <t>110.99</t>
  </si>
  <si>
    <t>88.3</t>
  </si>
  <si>
    <t>11.7</t>
  </si>
  <si>
    <t>14.74</t>
  </si>
  <si>
    <t>125.72</t>
  </si>
  <si>
    <t>29.3</t>
  </si>
  <si>
    <t>7.3</t>
  </si>
  <si>
    <t>7.87</t>
  </si>
  <si>
    <t>93.7</t>
  </si>
  <si>
    <t>20.4</t>
  </si>
  <si>
    <t>15.65</t>
  </si>
  <si>
    <t>98.16</t>
  </si>
  <si>
    <t>94.5</t>
  </si>
  <si>
    <t>77.4</t>
  </si>
  <si>
    <t>22.6</t>
  </si>
  <si>
    <t>16.45</t>
  </si>
  <si>
    <t>72.83</t>
  </si>
  <si>
    <t>47.6</t>
  </si>
  <si>
    <t>90.6</t>
  </si>
  <si>
    <t>27.6</t>
  </si>
  <si>
    <t>19.16</t>
  </si>
  <si>
    <t>91.37</t>
  </si>
  <si>
    <t>40.7</t>
  </si>
  <si>
    <t>19.98</t>
  </si>
  <si>
    <t>86.79</t>
  </si>
  <si>
    <t>73.2</t>
  </si>
  <si>
    <t>21.03</t>
  </si>
  <si>
    <t>12.51</t>
  </si>
  <si>
    <t>93.13</t>
  </si>
  <si>
    <t>28.1</t>
  </si>
  <si>
    <t>90.2</t>
  </si>
  <si>
    <t>10.4</t>
  </si>
  <si>
    <t>11.87</t>
  </si>
  <si>
    <t>113.93</t>
  </si>
  <si>
    <t>80.2</t>
  </si>
  <si>
    <t>19.8</t>
  </si>
  <si>
    <t>72.2</t>
  </si>
  <si>
    <t>74.5</t>
  </si>
  <si>
    <t>24.63</t>
  </si>
  <si>
    <t>96.67</t>
  </si>
  <si>
    <t>52.5</t>
  </si>
  <si>
    <t>16.37</t>
  </si>
  <si>
    <t>107.33</t>
  </si>
  <si>
    <t>92.5</t>
  </si>
  <si>
    <t>88.4</t>
  </si>
  <si>
    <t>11.6</t>
  </si>
  <si>
    <t>11.77</t>
  </si>
  <si>
    <t>80.14</t>
  </si>
  <si>
    <t>28.6</t>
  </si>
  <si>
    <t>89.7</t>
  </si>
  <si>
    <t>82.7</t>
  </si>
  <si>
    <t>80.7</t>
  </si>
  <si>
    <t>12.7</t>
  </si>
  <si>
    <t>17.47</t>
  </si>
  <si>
    <t>90.48</t>
  </si>
  <si>
    <t>27.09</t>
  </si>
  <si>
    <t>157.52</t>
  </si>
  <si>
    <t>16.1</t>
  </si>
  <si>
    <t>17.3</t>
  </si>
  <si>
    <t>16.58</t>
  </si>
  <si>
    <t>95.99</t>
  </si>
  <si>
    <t>31.1</t>
  </si>
  <si>
    <t>18.1</t>
  </si>
  <si>
    <t>19.68</t>
  </si>
  <si>
    <t>108.58</t>
  </si>
  <si>
    <t>32.4</t>
  </si>
  <si>
    <t>92.8</t>
  </si>
  <si>
    <t>16.86</t>
  </si>
  <si>
    <t>110.28</t>
  </si>
  <si>
    <t>74.4</t>
  </si>
  <si>
    <t>70.7</t>
  </si>
  <si>
    <t>25.9</t>
  </si>
  <si>
    <t>28.66</t>
  </si>
  <si>
    <t>97.96</t>
  </si>
  <si>
    <t>55.1</t>
  </si>
  <si>
    <t>68.4</t>
  </si>
  <si>
    <t>81.2</t>
  </si>
  <si>
    <t>26.2</t>
  </si>
  <si>
    <t>17.72</t>
  </si>
  <si>
    <t>67.7</t>
  </si>
  <si>
    <t>51.7</t>
  </si>
  <si>
    <t>10.2</t>
  </si>
  <si>
    <t>41.6</t>
  </si>
  <si>
    <t>51.55</t>
  </si>
  <si>
    <t>69.9</t>
  </si>
  <si>
    <t>13.66</t>
  </si>
  <si>
    <t>42.64</t>
  </si>
  <si>
    <t>78.4</t>
  </si>
  <si>
    <t>20.97</t>
  </si>
  <si>
    <t>142.57</t>
  </si>
  <si>
    <t>37.9</t>
  </si>
  <si>
    <t>76.7</t>
  </si>
  <si>
    <t>28.44</t>
  </si>
  <si>
    <t>156.27</t>
  </si>
  <si>
    <t>7.5</t>
  </si>
  <si>
    <t>155.42</t>
  </si>
  <si>
    <t>24.9</t>
  </si>
  <si>
    <t>87.7</t>
  </si>
  <si>
    <t>12.3</t>
  </si>
  <si>
    <t>87.2</t>
  </si>
  <si>
    <t>11.1</t>
  </si>
  <si>
    <t>14.89</t>
  </si>
  <si>
    <t>117.25</t>
  </si>
  <si>
    <t>23.8</t>
  </si>
  <si>
    <t>81.6</t>
  </si>
  <si>
    <t>93.96</t>
  </si>
  <si>
    <t>46.3</t>
  </si>
  <si>
    <t>92.1</t>
  </si>
  <si>
    <t>87.4</t>
  </si>
  <si>
    <t>12.6</t>
  </si>
  <si>
    <t>94.19</t>
  </si>
  <si>
    <t>93.2</t>
  </si>
  <si>
    <t>84.5</t>
  </si>
  <si>
    <t>17.89</t>
  </si>
  <si>
    <t>111.24</t>
  </si>
  <si>
    <t>66.2</t>
  </si>
  <si>
    <t>25.87</t>
  </si>
  <si>
    <t>128.45</t>
  </si>
  <si>
    <t>35.1</t>
  </si>
  <si>
    <t>69.4</t>
  </si>
  <si>
    <t>22.51</t>
  </si>
  <si>
    <t>149.81</t>
  </si>
  <si>
    <t>91.3</t>
  </si>
  <si>
    <t>18.76</t>
  </si>
  <si>
    <t>140.97</t>
  </si>
  <si>
    <t>68.5</t>
  </si>
  <si>
    <t>32.2</t>
  </si>
  <si>
    <t>253.37</t>
  </si>
  <si>
    <t>78.9</t>
  </si>
  <si>
    <t>21.1</t>
  </si>
  <si>
    <t>66.9</t>
  </si>
  <si>
    <t>34.49</t>
  </si>
  <si>
    <t>192.83</t>
  </si>
  <si>
    <t>69.6</t>
  </si>
  <si>
    <t>30.1</t>
  </si>
  <si>
    <t>67.1</t>
  </si>
  <si>
    <t>75.8</t>
  </si>
  <si>
    <t>24.2</t>
  </si>
  <si>
    <t>26.6</t>
  </si>
  <si>
    <t>42.34</t>
  </si>
  <si>
    <t>175.06</t>
  </si>
  <si>
    <t>50.7</t>
  </si>
  <si>
    <t>31.6</t>
  </si>
  <si>
    <t>41.27</t>
  </si>
  <si>
    <t>171.13</t>
  </si>
  <si>
    <t>55.7</t>
  </si>
  <si>
    <t>69.5</t>
  </si>
  <si>
    <t>Lights out transformed</t>
  </si>
  <si>
    <t>Lights out in min</t>
  </si>
  <si>
    <t>fall asleep time trans</t>
  </si>
  <si>
    <t>Fall asleep in min</t>
  </si>
  <si>
    <t>Woke up in in</t>
  </si>
  <si>
    <t>get up in min</t>
  </si>
  <si>
    <t>Time in bed transformed</t>
  </si>
  <si>
    <t>Assumed sleep transformed</t>
  </si>
  <si>
    <t>Actual sleep time transformed</t>
  </si>
  <si>
    <t>Actual wake time transformed</t>
  </si>
  <si>
    <t>Sleep latency transformed</t>
  </si>
  <si>
    <t>FI</t>
  </si>
  <si>
    <t>SleepEF</t>
  </si>
  <si>
    <t>Monday</t>
  </si>
  <si>
    <t>Tuesday</t>
  </si>
  <si>
    <t>Wednesday</t>
  </si>
  <si>
    <t>Thursday</t>
  </si>
  <si>
    <t>Friday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</si>
</sst>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21" fontId="0" fillId="0" borderId="0" xfId="0" applyNumberFormat="1"/>
    <xf numFmtId="0" fontId="0" fillId="33" borderId="0" xfId="0" applyFill="1"/>
    <xf numFmtId="164" fontId="0" fillId="0" borderId="0" xfId="0" applyNumberFormat="1"/>
    <xf numFmtId="0" fontId="0" fillId="0" borderId="0" xfId="0" applyNumberFormat="1"/>
    <xf numFmtId="0" fontId="0" fillId="0" borderId="0" xfId="0" applyFill="1"/>
    <xf numFmtId="21" fontId="0" fillId="0" borderId="0" xfId="0" applyNumberForma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9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[$-F400]h:mm:ss\ AM/PM"/>
    </dxf>
    <dxf>
      <numFmt numFmtId="0" formatCode="General"/>
    </dxf>
    <dxf>
      <numFmt numFmtId="164" formatCode="[$-F400]h:mm:ss\ AM/PM"/>
    </dxf>
    <dxf>
      <numFmt numFmtId="26" formatCode="hh:mm:ss"/>
    </dxf>
    <dxf>
      <numFmt numFmtId="26" formatCode="hh:mm:ss"/>
    </dxf>
    <dxf>
      <numFmt numFmtId="26" formatCode="hh:mm:ss"/>
    </dxf>
    <dxf>
      <numFmt numFmtId="26" formatCode="hh:mm:ss"/>
    </dxf>
    <dxf>
      <numFmt numFmtId="26" formatCode="hh:mm:ss"/>
    </dxf>
    <dxf>
      <numFmt numFmtId="26" formatCode="hh:mm:ss"/>
      <fill>
        <patternFill patternType="none">
          <fgColor indexed="64"/>
          <bgColor auto="1"/>
        </patternFill>
      </fill>
    </dxf>
    <dxf>
      <numFmt numFmtId="26" formatCode="hh:mm:ss"/>
      <fill>
        <patternFill patternType="none">
          <fgColor indexed="64"/>
          <bgColor auto="1"/>
        </patternFill>
      </fill>
    </dxf>
    <dxf>
      <numFmt numFmtId="26" formatCode="hh:mm:ss"/>
      <fill>
        <patternFill patternType="none">
          <fgColor indexed="64"/>
          <bgColor auto="1"/>
        </patternFill>
      </fill>
    </dxf>
    <dxf>
      <numFmt numFmtId="26" formatCode="hh:mm:ss"/>
      <fill>
        <patternFill patternType="none">
          <fgColor indexed="64"/>
          <bgColor auto="1"/>
        </patternFill>
      </fill>
    </dxf>
    <dxf>
      <numFmt numFmtId="26" formatCode="hh:mm:ss"/>
      <fill>
        <patternFill patternType="none">
          <fgColor indexed="64"/>
          <bgColor auto="1"/>
        </patternFill>
      </fill>
    </dxf>
    <dxf>
      <numFmt numFmtId="26" formatCode="hh:mm:ss"/>
      <fill>
        <patternFill patternType="none">
          <fgColor indexed="64"/>
          <bgColor auto="1"/>
        </patternFill>
      </fill>
    </dxf>
    <dxf>
      <numFmt numFmtId="26" formatCode="hh:mm:ss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1:AV87" totalsRowShown="0">
  <autoFilter ref="A1:AV87" xr:uid="{00000000-0009-0000-0100-000001000000}"/>
  <tableColumns count="48">
    <tableColumn id="1" xr3:uid="{00000000-0010-0000-0000-000001000000}" name="Player ID" dataDxfId="28"/>
    <tableColumn id="2" xr3:uid="{00000000-0010-0000-0000-000002000000}" name="Start day" dataDxfId="27"/>
    <tableColumn id="3" xr3:uid="{00000000-0010-0000-0000-000003000000}" name="Day of week" dataDxfId="26"/>
    <tableColumn id="4" xr3:uid="{00000000-0010-0000-0000-000004000000}" name="End day" dataDxfId="25"/>
    <tableColumn id="5" xr3:uid="{00000000-0010-0000-0000-000005000000}" name="Lights out" dataDxfId="24"/>
    <tableColumn id="6" xr3:uid="{00000000-0010-0000-0000-000006000000}" name="Fell asleep" dataDxfId="23"/>
    <tableColumn id="7" xr3:uid="{00000000-0010-0000-0000-000007000000}" name="Woke up" dataDxfId="22"/>
    <tableColumn id="8" xr3:uid="{00000000-0010-0000-0000-000008000000}" name="Got up" dataDxfId="21"/>
    <tableColumn id="9" xr3:uid="{00000000-0010-0000-0000-000009000000}" name="Time in bed" dataDxfId="20"/>
    <tableColumn id="10" xr3:uid="{00000000-0010-0000-0000-00000A000000}" name="Assumed sleep" dataDxfId="19"/>
    <tableColumn id="11" xr3:uid="{00000000-0010-0000-0000-00000B000000}" name="Actual sleep time" dataDxfId="18"/>
    <tableColumn id="12" xr3:uid="{00000000-0010-0000-0000-00000C000000}" name="Actual sleep (%)"/>
    <tableColumn id="13" xr3:uid="{00000000-0010-0000-0000-00000D000000}" name="Actual wake time" dataDxfId="17"/>
    <tableColumn id="14" xr3:uid="{00000000-0010-0000-0000-00000E000000}" name="Actual wake (%)"/>
    <tableColumn id="15" xr3:uid="{00000000-0010-0000-0000-00000F000000}" name="Sleep efficiency (%)"/>
    <tableColumn id="16" xr3:uid="{00000000-0010-0000-0000-000010000000}" name="Sleep latency" dataDxfId="16"/>
    <tableColumn id="17" xr3:uid="{00000000-0010-0000-0000-000011000000}" name="Sleep bouts"/>
    <tableColumn id="18" xr3:uid="{00000000-0010-0000-0000-000012000000}" name="Wake bouts"/>
    <tableColumn id="19" xr3:uid="{00000000-0010-0000-0000-000013000000}" name="Mean sleep bout" dataDxfId="15"/>
    <tableColumn id="20" xr3:uid="{00000000-0010-0000-0000-000014000000}" name="Mean wake bout" dataDxfId="14"/>
    <tableColumn id="21" xr3:uid="{00000000-0010-0000-0000-000015000000}" name="Immobile mins"/>
    <tableColumn id="22" xr3:uid="{00000000-0010-0000-0000-000016000000}" name="Immobile time (%)"/>
    <tableColumn id="23" xr3:uid="{00000000-0010-0000-0000-000017000000}" name="Mobile mins"/>
    <tableColumn id="24" xr3:uid="{00000000-0010-0000-0000-000018000000}" name="Mobile time (%)"/>
    <tableColumn id="25" xr3:uid="{00000000-0010-0000-0000-000019000000}" name="Immobile bouts"/>
    <tableColumn id="26" xr3:uid="{00000000-0010-0000-0000-00001A000000}" name="Mean immobile bout" dataDxfId="13"/>
    <tableColumn id="27" xr3:uid="{00000000-0010-0000-0000-00001B000000}" name="Immobile bouts &lt;=1min"/>
    <tableColumn id="28" xr3:uid="{00000000-0010-0000-0000-00001C000000}" name="Immobile bouts &lt;=1min (%)"/>
    <tableColumn id="29" xr3:uid="{00000000-0010-0000-0000-00001D000000}" name="Total activity score"/>
    <tableColumn id="30" xr3:uid="{00000000-0010-0000-0000-00001E000000}" name="Mean activity /epoch"/>
    <tableColumn id="31" xr3:uid="{00000000-0010-0000-0000-00001F000000}" name="Mean nonzero activity /epoch"/>
    <tableColumn id="32" xr3:uid="{00000000-0010-0000-0000-000020000000}" name="Fragmentation Index"/>
    <tableColumn id="33" xr3:uid="{00000000-0010-0000-0000-000021000000}" name="Threshold"/>
    <tableColumn id="34" xr3:uid="{00000000-0010-0000-0000-000022000000}" name="Immobility over 24h (%)"/>
    <tableColumn id="35" xr3:uid="{00000000-0010-0000-0000-000023000000}" name="Week"/>
    <tableColumn id="36" xr3:uid="{00000000-0010-0000-0000-000024000000}" name="Lights out transformed" dataDxfId="12">
      <calculatedColumnFormula>IFERROR(E2-INT(E2)+(E2-INT(E2)&lt;=1/6),"")</calculatedColumnFormula>
    </tableColumn>
    <tableColumn id="37" xr3:uid="{00000000-0010-0000-0000-000025000000}" name="Lights out in min" dataDxfId="11">
      <calculatedColumnFormula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calculatedColumnFormula>
    </tableColumn>
    <tableColumn id="38" xr3:uid="{00000000-0010-0000-0000-000026000000}" name="fall asleep time trans" dataDxfId="10">
      <calculatedColumnFormula>IFERROR(F2-INT(F2)+(F2-INT(F2)&lt;=1/6),"")</calculatedColumnFormula>
    </tableColumn>
    <tableColumn id="39" xr3:uid="{00000000-0010-0000-0000-000027000000}" name="Fall asleep in min" dataDxfId="9">
      <calculatedColumnFormula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calculatedColumnFormula>
    </tableColumn>
    <tableColumn id="40" xr3:uid="{00000000-0010-0000-0000-000028000000}" name="Woke up in in" dataDxfId="8">
      <calculatedColumnFormula>IF(Tableau1[[#This Row],[Woke up]]="","",60*HOUR(Tableau1[[#This Row],[Woke up]])+MINUTE(Tableau1[[#This Row],[Woke up]]))</calculatedColumnFormula>
    </tableColumn>
    <tableColumn id="41" xr3:uid="{00000000-0010-0000-0000-000029000000}" name="get up in min" dataDxfId="7">
      <calculatedColumnFormula>IF(Tableau1[[#This Row],[Got up]]="","",60*HOUR(Tableau1[[#This Row],[Got up]])+MINUTE(Tableau1[[#This Row],[Got up]]))</calculatedColumnFormula>
    </tableColumn>
    <tableColumn id="42" xr3:uid="{00000000-0010-0000-0000-00002A000000}" name="Time in bed transformed" dataDxfId="6">
      <calculatedColumnFormula>IF(Tableau1[Time in bed]="","",HOUR(Tableau1[[#This Row],[Time in bed]])*60+MINUTE(Tableau1[[#This Row],[Time in bed]]))</calculatedColumnFormula>
    </tableColumn>
    <tableColumn id="43" xr3:uid="{00000000-0010-0000-0000-00002B000000}" name="Assumed sleep transformed" dataDxfId="5">
      <calculatedColumnFormula>IF(Tableau1[Assumed sleep]="","",HOUR(Tableau1[[#This Row],[Assumed sleep]])*60+MINUTE(Tableau1[[#This Row],[Assumed sleep]]))</calculatedColumnFormula>
    </tableColumn>
    <tableColumn id="44" xr3:uid="{00000000-0010-0000-0000-00002C000000}" name="Actual sleep time transformed" dataDxfId="4">
      <calculatedColumnFormula>IF(Tableau1[Actual sleep time]="","",HOUR(Tableau1[[#This Row],[Actual sleep time]])*60+MINUTE(Tableau1[[#This Row],[Actual sleep time]]))</calculatedColumnFormula>
    </tableColumn>
    <tableColumn id="45" xr3:uid="{00000000-0010-0000-0000-00002D000000}" name="Actual wake time transformed" dataDxfId="3">
      <calculatedColumnFormula>IF(Tableau1[Actual wake time]="","",HOUR(Tableau1[[#This Row],[Actual wake time]])*60+MINUTE(Tableau1[[#This Row],[Actual wake time]]))</calculatedColumnFormula>
    </tableColumn>
    <tableColumn id="46" xr3:uid="{00000000-0010-0000-0000-00002E000000}" name="Sleep latency transformed" dataDxfId="2">
      <calculatedColumnFormula>IF(Tableau1[Sleep latency]="","",HOUR(Tableau1[[#This Row],[Sleep latency]])*60+MINUTE(Tableau1[[#This Row],[Sleep latency]]))</calculatedColumnFormula>
    </tableColumn>
    <tableColumn id="47" xr3:uid="{141D16F7-4D6B-4FDE-981E-81F2DD94855D}" name="FI" dataDxfId="1"/>
    <tableColumn id="48" xr3:uid="{67245305-10AB-43E8-BEAE-9CB56A479320}" name="SleepEF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7"/>
  <sheetViews>
    <sheetView tabSelected="1" workbookViewId="0">
      <selection activeCell="C11" sqref="C11"/>
    </sheetView>
  </sheetViews>
  <sheetFormatPr defaultColWidth="11.42578125" defaultRowHeight="15" x14ac:dyDescent="0.25"/>
  <cols>
    <col min="1" max="2" width="11.42578125" style="5"/>
    <col min="3" max="3" width="14" style="5" customWidth="1"/>
    <col min="4" max="4" width="11.42578125" style="5"/>
    <col min="5" max="5" width="11.7109375" style="5" customWidth="1"/>
    <col min="6" max="6" width="12.7109375" style="5" customWidth="1"/>
    <col min="7" max="8" width="11.42578125" style="5"/>
    <col min="9" max="9" width="13.5703125" style="5" customWidth="1"/>
    <col min="10" max="10" width="16.5703125" style="5" customWidth="1"/>
    <col min="11" max="11" width="18.5703125" style="5" customWidth="1"/>
    <col min="12" max="12" width="17.42578125" customWidth="1"/>
    <col min="13" max="13" width="18.42578125" customWidth="1"/>
    <col min="14" max="14" width="17.28515625" customWidth="1"/>
    <col min="15" max="15" width="20.7109375" customWidth="1"/>
    <col min="16" max="16" width="15" customWidth="1"/>
    <col min="17" max="17" width="13.5703125" customWidth="1"/>
    <col min="18" max="18" width="13.7109375" customWidth="1"/>
    <col min="19" max="19" width="18.140625" customWidth="1"/>
    <col min="20" max="20" width="18" customWidth="1"/>
    <col min="21" max="21" width="16.42578125" customWidth="1"/>
    <col min="22" max="22" width="19.7109375" customWidth="1"/>
    <col min="23" max="23" width="14.28515625" customWidth="1"/>
    <col min="24" max="24" width="17.5703125" customWidth="1"/>
    <col min="25" max="25" width="17.140625" customWidth="1"/>
    <col min="26" max="26" width="21.85546875" customWidth="1"/>
    <col min="27" max="27" width="24" customWidth="1"/>
    <col min="28" max="28" width="27.42578125" customWidth="1"/>
    <col min="29" max="29" width="19.5703125" customWidth="1"/>
    <col min="30" max="30" width="21.85546875" customWidth="1"/>
    <col min="31" max="31" width="29.5703125" customWidth="1"/>
    <col min="32" max="32" width="21.5703125" customWidth="1"/>
    <col min="33" max="33" width="12" customWidth="1"/>
    <col min="34" max="34" width="24.28515625" customWidth="1"/>
    <col min="47" max="47" width="21.5703125" customWidth="1"/>
  </cols>
  <sheetData>
    <row r="1" spans="1:48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s="2" t="s">
        <v>551</v>
      </c>
      <c r="AK1" s="2" t="s">
        <v>552</v>
      </c>
      <c r="AL1" s="2" t="s">
        <v>553</v>
      </c>
      <c r="AM1" s="2" t="s">
        <v>554</v>
      </c>
      <c r="AN1" s="2" t="s">
        <v>555</v>
      </c>
      <c r="AO1" s="2" t="s">
        <v>556</v>
      </c>
      <c r="AP1" s="2" t="s">
        <v>557</v>
      </c>
      <c r="AQ1" s="2" t="s">
        <v>558</v>
      </c>
      <c r="AR1" s="2" t="s">
        <v>559</v>
      </c>
      <c r="AS1" s="2" t="s">
        <v>560</v>
      </c>
      <c r="AT1" s="2" t="s">
        <v>561</v>
      </c>
      <c r="AU1" s="2" t="s">
        <v>562</v>
      </c>
      <c r="AV1" s="2" t="s">
        <v>563</v>
      </c>
    </row>
    <row r="2" spans="1:48" x14ac:dyDescent="0.25">
      <c r="A2" s="5">
        <v>28</v>
      </c>
      <c r="B2" s="5" t="s">
        <v>35</v>
      </c>
      <c r="C2" s="5" t="s">
        <v>565</v>
      </c>
      <c r="D2" s="5">
        <v>43690</v>
      </c>
      <c r="E2" s="6">
        <v>0.20972222222222223</v>
      </c>
      <c r="F2" s="6">
        <v>0.22569444444444445</v>
      </c>
      <c r="G2" s="6">
        <v>0.4152777777777778</v>
      </c>
      <c r="H2" s="6">
        <v>0.42222222222222222</v>
      </c>
      <c r="I2" s="6">
        <v>0.21249999999999999</v>
      </c>
      <c r="J2" s="6">
        <v>0.18958333333333333</v>
      </c>
      <c r="K2" s="6">
        <v>0.17500000000000002</v>
      </c>
      <c r="L2" t="s">
        <v>36</v>
      </c>
      <c r="M2" s="1">
        <v>1.4583333333333332E-2</v>
      </c>
      <c r="N2" t="s">
        <v>37</v>
      </c>
      <c r="O2" t="s">
        <v>38</v>
      </c>
      <c r="P2" s="1">
        <v>1.5972222222222224E-2</v>
      </c>
      <c r="Q2">
        <v>11</v>
      </c>
      <c r="R2">
        <v>10</v>
      </c>
      <c r="S2" s="1">
        <v>1.5914351851851853E-2</v>
      </c>
      <c r="T2" s="1">
        <v>1.4583333333333334E-3</v>
      </c>
      <c r="U2">
        <v>227</v>
      </c>
      <c r="V2" t="s">
        <v>39</v>
      </c>
      <c r="W2">
        <v>46</v>
      </c>
      <c r="X2" t="s">
        <v>40</v>
      </c>
      <c r="Y2">
        <v>31</v>
      </c>
      <c r="Z2" s="1">
        <v>5.0810185185185186E-3</v>
      </c>
      <c r="AA2">
        <v>6</v>
      </c>
      <c r="AB2" t="s">
        <v>41</v>
      </c>
      <c r="AC2">
        <v>2001</v>
      </c>
      <c r="AD2" t="s">
        <v>42</v>
      </c>
      <c r="AE2" t="s">
        <v>43</v>
      </c>
      <c r="AF2" t="s">
        <v>44</v>
      </c>
      <c r="AG2">
        <v>40</v>
      </c>
      <c r="AH2" t="s">
        <v>45</v>
      </c>
      <c r="AI2">
        <v>1</v>
      </c>
      <c r="AJ2" s="3">
        <f t="shared" ref="AJ2:AJ27" si="0">IFERROR(E2-INT(E2)+(E2-INT(E2)&lt;=1/6),"")</f>
        <v>0.20972222222222223</v>
      </c>
      <c r="AK2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1742</v>
      </c>
      <c r="AL2" s="3">
        <f t="shared" ref="AL2:AL27" si="1">IFERROR(F2-INT(F2)+(F2-INT(F2)&lt;=1/6),"")</f>
        <v>0.22569444444444445</v>
      </c>
      <c r="AM2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1765</v>
      </c>
      <c r="AN2">
        <f>IF(Tableau1[[#This Row],[Woke up]]="","",60*HOUR(Tableau1[[#This Row],[Woke up]])+MINUTE(Tableau1[[#This Row],[Woke up]]))</f>
        <v>598</v>
      </c>
      <c r="AO2">
        <f>IF(Tableau1[[#This Row],[Got up]]="","",60*HOUR(Tableau1[[#This Row],[Got up]])+MINUTE(Tableau1[[#This Row],[Got up]]))</f>
        <v>608</v>
      </c>
      <c r="AP2">
        <f>IF(Tableau1[Time in bed]="","",HOUR(Tableau1[[#This Row],[Time in bed]])*60+MINUTE(Tableau1[[#This Row],[Time in bed]]))</f>
        <v>306</v>
      </c>
      <c r="AQ2">
        <f>IF(Tableau1[Assumed sleep]="","",HOUR(Tableau1[[#This Row],[Assumed sleep]])*60+MINUTE(Tableau1[[#This Row],[Assumed sleep]]))</f>
        <v>273</v>
      </c>
      <c r="AR2">
        <f>IF(Tableau1[Actual sleep time]="","",HOUR(Tableau1[[#This Row],[Actual sleep time]])*60+MINUTE(Tableau1[[#This Row],[Actual sleep time]]))</f>
        <v>252</v>
      </c>
      <c r="AS2">
        <f>IF(Tableau1[Actual wake time]="","",HOUR(Tableau1[[#This Row],[Actual wake time]])*60+MINUTE(Tableau1[[#This Row],[Actual wake time]]))</f>
        <v>21</v>
      </c>
      <c r="AT2">
        <f>IF(Tableau1[Sleep latency]="","",HOUR(Tableau1[[#This Row],[Sleep latency]])*60+MINUTE(Tableau1[[#This Row],[Sleep latency]]))</f>
        <v>23</v>
      </c>
      <c r="AU2" s="4">
        <v>36.200000000000003</v>
      </c>
      <c r="AV2">
        <v>36.200000000000003</v>
      </c>
    </row>
    <row r="3" spans="1:48" x14ac:dyDescent="0.25">
      <c r="A3" s="5">
        <v>28</v>
      </c>
      <c r="B3" s="5" t="s">
        <v>46</v>
      </c>
      <c r="C3" s="5" t="s">
        <v>566</v>
      </c>
      <c r="D3" s="5">
        <v>43691</v>
      </c>
      <c r="E3" s="6">
        <v>9.5833333333333326E-2</v>
      </c>
      <c r="F3" s="6">
        <v>9.9999999999999992E-2</v>
      </c>
      <c r="G3" s="6">
        <v>0.46388888888888885</v>
      </c>
      <c r="H3" s="6">
        <v>0.46388888888888885</v>
      </c>
      <c r="I3" s="6">
        <v>0.36805555555555558</v>
      </c>
      <c r="J3" s="6">
        <v>0.36388888888888887</v>
      </c>
      <c r="K3" s="6">
        <v>0.33958333333333335</v>
      </c>
      <c r="L3" t="s">
        <v>47</v>
      </c>
      <c r="M3" s="1">
        <v>2.4305555555555556E-2</v>
      </c>
      <c r="N3" t="s">
        <v>48</v>
      </c>
      <c r="O3" t="s">
        <v>36</v>
      </c>
      <c r="P3" s="1">
        <v>4.1666666666666666E-3</v>
      </c>
      <c r="Q3">
        <v>24</v>
      </c>
      <c r="R3">
        <v>24</v>
      </c>
      <c r="S3" s="1">
        <v>1.4143518518518519E-2</v>
      </c>
      <c r="T3" s="1">
        <v>1.0185185185185186E-3</v>
      </c>
      <c r="U3">
        <v>473</v>
      </c>
      <c r="V3" t="s">
        <v>49</v>
      </c>
      <c r="W3">
        <v>51</v>
      </c>
      <c r="X3" t="s">
        <v>50</v>
      </c>
      <c r="Y3">
        <v>38</v>
      </c>
      <c r="Z3" s="1">
        <v>8.6458333333333335E-3</v>
      </c>
      <c r="AA3">
        <v>4</v>
      </c>
      <c r="AB3" t="s">
        <v>51</v>
      </c>
      <c r="AC3">
        <v>3581</v>
      </c>
      <c r="AD3" t="s">
        <v>52</v>
      </c>
      <c r="AE3" t="s">
        <v>53</v>
      </c>
      <c r="AF3" t="s">
        <v>54</v>
      </c>
      <c r="AG3">
        <v>40</v>
      </c>
      <c r="AH3" t="s">
        <v>55</v>
      </c>
      <c r="AI3">
        <v>1</v>
      </c>
      <c r="AJ3" s="3">
        <f t="shared" si="0"/>
        <v>1.0958333333333332</v>
      </c>
      <c r="AK3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1578</v>
      </c>
      <c r="AL3" s="3">
        <f t="shared" si="1"/>
        <v>1.1000000000000001</v>
      </c>
      <c r="AM3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1584</v>
      </c>
      <c r="AN3">
        <f>IF(Tableau1[[#This Row],[Woke up]]="","",60*HOUR(Tableau1[[#This Row],[Woke up]])+MINUTE(Tableau1[[#This Row],[Woke up]]))</f>
        <v>668</v>
      </c>
      <c r="AO3">
        <f>IF(Tableau1[[#This Row],[Got up]]="","",60*HOUR(Tableau1[[#This Row],[Got up]])+MINUTE(Tableau1[[#This Row],[Got up]]))</f>
        <v>668</v>
      </c>
      <c r="AP3">
        <f>IF(Tableau1[Time in bed]="","",HOUR(Tableau1[[#This Row],[Time in bed]])*60+MINUTE(Tableau1[[#This Row],[Time in bed]]))</f>
        <v>530</v>
      </c>
      <c r="AQ3">
        <f>IF(Tableau1[Assumed sleep]="","",HOUR(Tableau1[[#This Row],[Assumed sleep]])*60+MINUTE(Tableau1[[#This Row],[Assumed sleep]]))</f>
        <v>524</v>
      </c>
      <c r="AR3">
        <f>IF(Tableau1[Actual sleep time]="","",HOUR(Tableau1[[#This Row],[Actual sleep time]])*60+MINUTE(Tableau1[[#This Row],[Actual sleep time]]))</f>
        <v>489</v>
      </c>
      <c r="AS3">
        <f>IF(Tableau1[Actual wake time]="","",HOUR(Tableau1[[#This Row],[Actual wake time]])*60+MINUTE(Tableau1[[#This Row],[Actual wake time]]))</f>
        <v>35</v>
      </c>
      <c r="AT3">
        <f>IF(Tableau1[Sleep latency]="","",HOUR(Tableau1[[#This Row],[Sleep latency]])*60+MINUTE(Tableau1[[#This Row],[Sleep latency]]))</f>
        <v>6</v>
      </c>
      <c r="AU3" s="4">
        <v>20.3</v>
      </c>
      <c r="AV3">
        <v>20.3</v>
      </c>
    </row>
    <row r="4" spans="1:48" x14ac:dyDescent="0.25">
      <c r="A4" s="5">
        <v>28</v>
      </c>
      <c r="B4" s="5" t="s">
        <v>56</v>
      </c>
      <c r="C4" s="5" t="s">
        <v>567</v>
      </c>
      <c r="D4" s="5">
        <v>43692</v>
      </c>
      <c r="E4" s="6">
        <v>4.1666666666666666E-3</v>
      </c>
      <c r="F4" s="6">
        <v>4.0972222222222222E-2</v>
      </c>
      <c r="G4" s="6">
        <v>0.25138888888888888</v>
      </c>
      <c r="H4" s="6">
        <v>0.25625000000000003</v>
      </c>
      <c r="I4" s="6">
        <v>0.25208333333333333</v>
      </c>
      <c r="J4" s="6">
        <v>0.21041666666666667</v>
      </c>
      <c r="K4" s="6">
        <v>0.17430555555555557</v>
      </c>
      <c r="L4" t="s">
        <v>57</v>
      </c>
      <c r="M4" s="1">
        <v>3.6111111111111115E-2</v>
      </c>
      <c r="N4" t="s">
        <v>58</v>
      </c>
      <c r="O4" t="s">
        <v>59</v>
      </c>
      <c r="P4" s="1">
        <v>3.6805555555555557E-2</v>
      </c>
      <c r="Q4">
        <v>22</v>
      </c>
      <c r="R4">
        <v>22</v>
      </c>
      <c r="S4" s="1">
        <v>7.9282407407407409E-3</v>
      </c>
      <c r="T4" s="1">
        <v>1.6435185185185183E-3</v>
      </c>
      <c r="U4">
        <v>249</v>
      </c>
      <c r="V4" t="s">
        <v>60</v>
      </c>
      <c r="W4">
        <v>54</v>
      </c>
      <c r="X4" t="s">
        <v>61</v>
      </c>
      <c r="Y4">
        <v>32</v>
      </c>
      <c r="Z4" s="1">
        <v>5.4050925925925924E-3</v>
      </c>
      <c r="AA4">
        <v>5</v>
      </c>
      <c r="AB4" t="s">
        <v>62</v>
      </c>
      <c r="AC4">
        <v>4904</v>
      </c>
      <c r="AD4" t="s">
        <v>63</v>
      </c>
      <c r="AE4" t="s">
        <v>64</v>
      </c>
      <c r="AF4" t="s">
        <v>65</v>
      </c>
      <c r="AG4">
        <v>40</v>
      </c>
      <c r="AH4">
        <v>92</v>
      </c>
      <c r="AI4">
        <v>1</v>
      </c>
      <c r="AJ4" s="3">
        <f t="shared" si="0"/>
        <v>1.0041666666666667</v>
      </c>
      <c r="AK4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1446</v>
      </c>
      <c r="AL4" s="3">
        <f t="shared" si="1"/>
        <v>1.0409722222222222</v>
      </c>
      <c r="AM4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1499</v>
      </c>
      <c r="AN4">
        <f>IF(Tableau1[[#This Row],[Woke up]]="","",60*HOUR(Tableau1[[#This Row],[Woke up]])+MINUTE(Tableau1[[#This Row],[Woke up]]))</f>
        <v>362</v>
      </c>
      <c r="AO4">
        <f>IF(Tableau1[[#This Row],[Got up]]="","",60*HOUR(Tableau1[[#This Row],[Got up]])+MINUTE(Tableau1[[#This Row],[Got up]]))</f>
        <v>369</v>
      </c>
      <c r="AP4">
        <f>IF(Tableau1[Time in bed]="","",HOUR(Tableau1[[#This Row],[Time in bed]])*60+MINUTE(Tableau1[[#This Row],[Time in bed]]))</f>
        <v>363</v>
      </c>
      <c r="AQ4">
        <f>IF(Tableau1[Assumed sleep]="","",HOUR(Tableau1[[#This Row],[Assumed sleep]])*60+MINUTE(Tableau1[[#This Row],[Assumed sleep]]))</f>
        <v>303</v>
      </c>
      <c r="AR4">
        <f>IF(Tableau1[Actual sleep time]="","",HOUR(Tableau1[[#This Row],[Actual sleep time]])*60+MINUTE(Tableau1[[#This Row],[Actual sleep time]]))</f>
        <v>251</v>
      </c>
      <c r="AS4">
        <f>IF(Tableau1[Actual wake time]="","",HOUR(Tableau1[[#This Row],[Actual wake time]])*60+MINUTE(Tableau1[[#This Row],[Actual wake time]]))</f>
        <v>52</v>
      </c>
      <c r="AT4">
        <f>IF(Tableau1[Sleep latency]="","",HOUR(Tableau1[[#This Row],[Sleep latency]])*60+MINUTE(Tableau1[[#This Row],[Sleep latency]]))</f>
        <v>53</v>
      </c>
      <c r="AU4" s="4">
        <v>33.4</v>
      </c>
      <c r="AV4">
        <v>33.4</v>
      </c>
    </row>
    <row r="5" spans="1:48" x14ac:dyDescent="0.25">
      <c r="A5" s="5">
        <v>28</v>
      </c>
      <c r="B5" s="5" t="s">
        <v>66</v>
      </c>
      <c r="C5" s="5" t="s">
        <v>567</v>
      </c>
      <c r="D5" s="5">
        <v>43693</v>
      </c>
      <c r="E5" s="6">
        <v>0.9819444444444444</v>
      </c>
      <c r="F5" s="6">
        <v>4.027777777777778E-2</v>
      </c>
      <c r="G5" s="6">
        <v>0.3125</v>
      </c>
      <c r="H5" s="6">
        <v>0.3125</v>
      </c>
      <c r="I5" s="6">
        <v>0.33055555555555555</v>
      </c>
      <c r="J5" s="6">
        <v>0.2722222222222222</v>
      </c>
      <c r="K5" s="6">
        <v>0.22916666666666666</v>
      </c>
      <c r="L5" t="s">
        <v>67</v>
      </c>
      <c r="M5" s="1">
        <v>4.3055555555555562E-2</v>
      </c>
      <c r="N5" t="s">
        <v>68</v>
      </c>
      <c r="O5" t="s">
        <v>69</v>
      </c>
      <c r="P5" s="1">
        <v>5.8333333333333327E-2</v>
      </c>
      <c r="Q5">
        <v>21</v>
      </c>
      <c r="R5">
        <v>21</v>
      </c>
      <c r="S5" s="1">
        <v>1.091435185185185E-2</v>
      </c>
      <c r="T5" s="1">
        <v>2.0486111111111113E-3</v>
      </c>
      <c r="U5">
        <v>328</v>
      </c>
      <c r="V5" t="s">
        <v>70</v>
      </c>
      <c r="W5">
        <v>64</v>
      </c>
      <c r="X5" t="s">
        <v>71</v>
      </c>
      <c r="Y5">
        <v>31</v>
      </c>
      <c r="Z5" s="1">
        <v>7.3495370370370372E-3</v>
      </c>
      <c r="AA5">
        <v>6</v>
      </c>
      <c r="AB5" t="s">
        <v>41</v>
      </c>
      <c r="AC5">
        <v>7311</v>
      </c>
      <c r="AD5" t="s">
        <v>72</v>
      </c>
      <c r="AE5" t="s">
        <v>73</v>
      </c>
      <c r="AF5" t="s">
        <v>74</v>
      </c>
      <c r="AG5">
        <v>40</v>
      </c>
      <c r="AH5" t="s">
        <v>75</v>
      </c>
      <c r="AI5">
        <v>1</v>
      </c>
      <c r="AJ5" s="3">
        <f t="shared" si="0"/>
        <v>0.9819444444444444</v>
      </c>
      <c r="AK5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1414</v>
      </c>
      <c r="AL5" s="3">
        <f t="shared" si="1"/>
        <v>1.0402777777777779</v>
      </c>
      <c r="AM5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1498</v>
      </c>
      <c r="AN5">
        <f>IF(Tableau1[[#This Row],[Woke up]]="","",60*HOUR(Tableau1[[#This Row],[Woke up]])+MINUTE(Tableau1[[#This Row],[Woke up]]))</f>
        <v>450</v>
      </c>
      <c r="AO5">
        <f>IF(Tableau1[[#This Row],[Got up]]="","",60*HOUR(Tableau1[[#This Row],[Got up]])+MINUTE(Tableau1[[#This Row],[Got up]]))</f>
        <v>450</v>
      </c>
      <c r="AP5">
        <f>IF(Tableau1[Time in bed]="","",HOUR(Tableau1[[#This Row],[Time in bed]])*60+MINUTE(Tableau1[[#This Row],[Time in bed]]))</f>
        <v>476</v>
      </c>
      <c r="AQ5">
        <f>IF(Tableau1[Assumed sleep]="","",HOUR(Tableau1[[#This Row],[Assumed sleep]])*60+MINUTE(Tableau1[[#This Row],[Assumed sleep]]))</f>
        <v>392</v>
      </c>
      <c r="AR5">
        <f>IF(Tableau1[Actual sleep time]="","",HOUR(Tableau1[[#This Row],[Actual sleep time]])*60+MINUTE(Tableau1[[#This Row],[Actual sleep time]]))</f>
        <v>330</v>
      </c>
      <c r="AS5">
        <f>IF(Tableau1[Actual wake time]="","",HOUR(Tableau1[[#This Row],[Actual wake time]])*60+MINUTE(Tableau1[[#This Row],[Actual wake time]]))</f>
        <v>62</v>
      </c>
      <c r="AT5">
        <f>IF(Tableau1[Sleep latency]="","",HOUR(Tableau1[[#This Row],[Sleep latency]])*60+MINUTE(Tableau1[[#This Row],[Sleep latency]]))</f>
        <v>84</v>
      </c>
      <c r="AU5" s="4">
        <v>35.700000000000003</v>
      </c>
      <c r="AV5">
        <v>35.700000000000003</v>
      </c>
    </row>
    <row r="6" spans="1:48" x14ac:dyDescent="0.25">
      <c r="A6" s="5">
        <v>49</v>
      </c>
      <c r="B6" s="5" t="s">
        <v>35</v>
      </c>
      <c r="C6" s="5" t="s">
        <v>564</v>
      </c>
      <c r="D6" s="5">
        <v>43690</v>
      </c>
      <c r="E6" s="6">
        <v>0.98749999999999993</v>
      </c>
      <c r="F6" s="6">
        <v>0.99791666666666667</v>
      </c>
      <c r="G6" s="6">
        <v>0.38750000000000001</v>
      </c>
      <c r="H6" s="6">
        <v>0.39027777777777778</v>
      </c>
      <c r="I6" s="6">
        <v>0.40277777777777773</v>
      </c>
      <c r="J6" s="6">
        <v>0.38958333333333334</v>
      </c>
      <c r="K6" s="6">
        <v>0.34097222222222223</v>
      </c>
      <c r="L6" t="s">
        <v>82</v>
      </c>
      <c r="M6" s="1">
        <v>4.8611111111111112E-2</v>
      </c>
      <c r="N6" t="s">
        <v>83</v>
      </c>
      <c r="O6" t="s">
        <v>84</v>
      </c>
      <c r="P6" s="1">
        <v>1.0416666666666666E-2</v>
      </c>
      <c r="Q6">
        <v>41</v>
      </c>
      <c r="R6">
        <v>41</v>
      </c>
      <c r="S6" s="1">
        <v>8.3217592592592596E-3</v>
      </c>
      <c r="T6" s="1">
        <v>1.1805555555555556E-3</v>
      </c>
      <c r="U6">
        <v>484</v>
      </c>
      <c r="V6" t="s">
        <v>85</v>
      </c>
      <c r="W6">
        <v>77</v>
      </c>
      <c r="X6" t="s">
        <v>86</v>
      </c>
      <c r="Y6">
        <v>64</v>
      </c>
      <c r="Z6" s="1">
        <v>5.2546296296296299E-3</v>
      </c>
      <c r="AA6">
        <v>9</v>
      </c>
      <c r="AB6" t="s">
        <v>87</v>
      </c>
      <c r="AC6">
        <v>6751</v>
      </c>
      <c r="AD6" t="s">
        <v>88</v>
      </c>
      <c r="AE6" t="s">
        <v>89</v>
      </c>
      <c r="AF6" t="s">
        <v>90</v>
      </c>
      <c r="AG6">
        <v>40</v>
      </c>
      <c r="AH6" t="s">
        <v>91</v>
      </c>
      <c r="AI6">
        <v>1</v>
      </c>
      <c r="AJ6" s="3">
        <f t="shared" si="0"/>
        <v>0.98749999999999993</v>
      </c>
      <c r="AK6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1422</v>
      </c>
      <c r="AL6" s="3">
        <f t="shared" si="1"/>
        <v>0.99791666666666667</v>
      </c>
      <c r="AM6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1437</v>
      </c>
      <c r="AN6">
        <f>IF(Tableau1[[#This Row],[Woke up]]="","",60*HOUR(Tableau1[[#This Row],[Woke up]])+MINUTE(Tableau1[[#This Row],[Woke up]]))</f>
        <v>558</v>
      </c>
      <c r="AO6">
        <f>IF(Tableau1[[#This Row],[Got up]]="","",60*HOUR(Tableau1[[#This Row],[Got up]])+MINUTE(Tableau1[[#This Row],[Got up]]))</f>
        <v>562</v>
      </c>
      <c r="AP6">
        <f>IF(Tableau1[Time in bed]="","",HOUR(Tableau1[[#This Row],[Time in bed]])*60+MINUTE(Tableau1[[#This Row],[Time in bed]]))</f>
        <v>580</v>
      </c>
      <c r="AQ6">
        <f>IF(Tableau1[Assumed sleep]="","",HOUR(Tableau1[[#This Row],[Assumed sleep]])*60+MINUTE(Tableau1[[#This Row],[Assumed sleep]]))</f>
        <v>561</v>
      </c>
      <c r="AR6">
        <f>IF(Tableau1[Actual sleep time]="","",HOUR(Tableau1[[#This Row],[Actual sleep time]])*60+MINUTE(Tableau1[[#This Row],[Actual sleep time]]))</f>
        <v>491</v>
      </c>
      <c r="AS6">
        <f>IF(Tableau1[Actual wake time]="","",HOUR(Tableau1[[#This Row],[Actual wake time]])*60+MINUTE(Tableau1[[#This Row],[Actual wake time]]))</f>
        <v>70</v>
      </c>
      <c r="AT6">
        <f>IF(Tableau1[Sleep latency]="","",HOUR(Tableau1[[#This Row],[Sleep latency]])*60+MINUTE(Tableau1[[#This Row],[Sleep latency]]))</f>
        <v>15</v>
      </c>
      <c r="AU6" s="4">
        <v>27.8</v>
      </c>
      <c r="AV6">
        <v>27.8</v>
      </c>
    </row>
    <row r="7" spans="1:48" x14ac:dyDescent="0.25">
      <c r="A7" s="5">
        <v>49</v>
      </c>
      <c r="B7" s="5" t="s">
        <v>46</v>
      </c>
      <c r="C7" s="5" t="s">
        <v>566</v>
      </c>
      <c r="D7" s="5">
        <v>43691</v>
      </c>
      <c r="E7" s="6">
        <v>2.0833333333333332E-2</v>
      </c>
      <c r="F7" s="6">
        <v>4.0972222222222222E-2</v>
      </c>
      <c r="G7" s="6">
        <v>0.35416666666666669</v>
      </c>
      <c r="H7" s="6">
        <v>0.35972222222222222</v>
      </c>
      <c r="I7" s="6">
        <v>0.33888888888888885</v>
      </c>
      <c r="J7" s="6">
        <v>0.31319444444444444</v>
      </c>
      <c r="K7" s="6">
        <v>0.27569444444444446</v>
      </c>
      <c r="L7">
        <v>88</v>
      </c>
      <c r="M7" s="1">
        <v>3.7499999999999999E-2</v>
      </c>
      <c r="N7">
        <v>12</v>
      </c>
      <c r="O7" t="s">
        <v>92</v>
      </c>
      <c r="P7" s="1">
        <v>2.013888888888889E-2</v>
      </c>
      <c r="Q7">
        <v>35</v>
      </c>
      <c r="R7">
        <v>34</v>
      </c>
      <c r="S7" s="1">
        <v>7.8819444444444432E-3</v>
      </c>
      <c r="T7" s="1">
        <v>1.0995370370370371E-3</v>
      </c>
      <c r="U7">
        <v>399</v>
      </c>
      <c r="V7" t="s">
        <v>93</v>
      </c>
      <c r="W7">
        <v>52</v>
      </c>
      <c r="X7" t="s">
        <v>94</v>
      </c>
      <c r="Y7">
        <v>42</v>
      </c>
      <c r="Z7" s="1">
        <v>6.5972222222222222E-3</v>
      </c>
      <c r="AA7">
        <v>8</v>
      </c>
      <c r="AB7">
        <v>19</v>
      </c>
      <c r="AC7">
        <v>4807</v>
      </c>
      <c r="AD7" t="s">
        <v>95</v>
      </c>
      <c r="AE7" t="s">
        <v>96</v>
      </c>
      <c r="AF7" t="s">
        <v>97</v>
      </c>
      <c r="AG7">
        <v>40</v>
      </c>
      <c r="AH7" t="s">
        <v>98</v>
      </c>
      <c r="AI7">
        <v>1</v>
      </c>
      <c r="AJ7" s="3">
        <f t="shared" si="0"/>
        <v>1.0208333333333333</v>
      </c>
      <c r="AK7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1470</v>
      </c>
      <c r="AL7" s="3">
        <f t="shared" si="1"/>
        <v>1.0409722222222222</v>
      </c>
      <c r="AM7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1499</v>
      </c>
      <c r="AN7">
        <f>IF(Tableau1[[#This Row],[Woke up]]="","",60*HOUR(Tableau1[[#This Row],[Woke up]])+MINUTE(Tableau1[[#This Row],[Woke up]]))</f>
        <v>510</v>
      </c>
      <c r="AO7">
        <f>IF(Tableau1[[#This Row],[Got up]]="","",60*HOUR(Tableau1[[#This Row],[Got up]])+MINUTE(Tableau1[[#This Row],[Got up]]))</f>
        <v>518</v>
      </c>
      <c r="AP7">
        <f>IF(Tableau1[Time in bed]="","",HOUR(Tableau1[[#This Row],[Time in bed]])*60+MINUTE(Tableau1[[#This Row],[Time in bed]]))</f>
        <v>488</v>
      </c>
      <c r="AQ7">
        <f>IF(Tableau1[Assumed sleep]="","",HOUR(Tableau1[[#This Row],[Assumed sleep]])*60+MINUTE(Tableau1[[#This Row],[Assumed sleep]]))</f>
        <v>451</v>
      </c>
      <c r="AR7">
        <f>IF(Tableau1[Actual sleep time]="","",HOUR(Tableau1[[#This Row],[Actual sleep time]])*60+MINUTE(Tableau1[[#This Row],[Actual sleep time]]))</f>
        <v>397</v>
      </c>
      <c r="AS7">
        <f>IF(Tableau1[Actual wake time]="","",HOUR(Tableau1[[#This Row],[Actual wake time]])*60+MINUTE(Tableau1[[#This Row],[Actual wake time]]))</f>
        <v>54</v>
      </c>
      <c r="AT7">
        <f>IF(Tableau1[Sleep latency]="","",HOUR(Tableau1[[#This Row],[Sleep latency]])*60+MINUTE(Tableau1[[#This Row],[Sleep latency]]))</f>
        <v>29</v>
      </c>
      <c r="AU7" s="4">
        <v>30.6</v>
      </c>
      <c r="AV7">
        <v>30.6</v>
      </c>
    </row>
    <row r="8" spans="1:48" x14ac:dyDescent="0.25">
      <c r="A8" s="5">
        <v>49</v>
      </c>
      <c r="B8" s="5" t="s">
        <v>56</v>
      </c>
      <c r="C8" s="5" t="s">
        <v>566</v>
      </c>
      <c r="D8" s="5">
        <v>43692</v>
      </c>
      <c r="E8" s="6">
        <v>0.98125000000000007</v>
      </c>
      <c r="F8" s="6">
        <v>9.7222222222222224E-3</v>
      </c>
      <c r="G8" s="6">
        <v>0.25625000000000003</v>
      </c>
      <c r="H8" s="6">
        <v>0.25694444444444448</v>
      </c>
      <c r="I8" s="6">
        <v>0.27569444444444446</v>
      </c>
      <c r="J8" s="6">
        <v>0.24652777777777779</v>
      </c>
      <c r="K8" s="6">
        <v>0.21041666666666667</v>
      </c>
      <c r="L8" t="s">
        <v>99</v>
      </c>
      <c r="M8" s="1">
        <v>3.6111111111111115E-2</v>
      </c>
      <c r="N8" t="s">
        <v>100</v>
      </c>
      <c r="O8" t="s">
        <v>101</v>
      </c>
      <c r="P8" s="1">
        <v>2.8472222222222222E-2</v>
      </c>
      <c r="Q8">
        <v>21</v>
      </c>
      <c r="R8">
        <v>21</v>
      </c>
      <c r="S8" s="1">
        <v>1.0023148148148147E-2</v>
      </c>
      <c r="T8" s="1">
        <v>1.7245370370370372E-3</v>
      </c>
      <c r="U8">
        <v>304</v>
      </c>
      <c r="V8" t="s">
        <v>102</v>
      </c>
      <c r="W8">
        <v>51</v>
      </c>
      <c r="X8" t="s">
        <v>103</v>
      </c>
      <c r="Y8">
        <v>27</v>
      </c>
      <c r="Z8" s="1">
        <v>7.8240740740740753E-3</v>
      </c>
      <c r="AA8">
        <v>0</v>
      </c>
      <c r="AB8">
        <v>0</v>
      </c>
      <c r="AC8">
        <v>11330</v>
      </c>
      <c r="AD8" t="s">
        <v>104</v>
      </c>
      <c r="AE8" t="s">
        <v>105</v>
      </c>
      <c r="AF8" t="s">
        <v>103</v>
      </c>
      <c r="AG8">
        <v>40</v>
      </c>
      <c r="AH8" t="s">
        <v>106</v>
      </c>
      <c r="AI8">
        <v>1</v>
      </c>
      <c r="AJ8" s="3">
        <f t="shared" si="0"/>
        <v>0.98125000000000007</v>
      </c>
      <c r="AK8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1413</v>
      </c>
      <c r="AL8" s="3">
        <f t="shared" si="1"/>
        <v>1.0097222222222222</v>
      </c>
      <c r="AM8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1454</v>
      </c>
      <c r="AN8">
        <f>IF(Tableau1[[#This Row],[Woke up]]="","",60*HOUR(Tableau1[[#This Row],[Woke up]])+MINUTE(Tableau1[[#This Row],[Woke up]]))</f>
        <v>369</v>
      </c>
      <c r="AO8">
        <f>IF(Tableau1[[#This Row],[Got up]]="","",60*HOUR(Tableau1[[#This Row],[Got up]])+MINUTE(Tableau1[[#This Row],[Got up]]))</f>
        <v>370</v>
      </c>
      <c r="AP8">
        <f>IF(Tableau1[Time in bed]="","",HOUR(Tableau1[[#This Row],[Time in bed]])*60+MINUTE(Tableau1[[#This Row],[Time in bed]]))</f>
        <v>397</v>
      </c>
      <c r="AQ8">
        <f>IF(Tableau1[Assumed sleep]="","",HOUR(Tableau1[[#This Row],[Assumed sleep]])*60+MINUTE(Tableau1[[#This Row],[Assumed sleep]]))</f>
        <v>355</v>
      </c>
      <c r="AR8">
        <f>IF(Tableau1[Actual sleep time]="","",HOUR(Tableau1[[#This Row],[Actual sleep time]])*60+MINUTE(Tableau1[[#This Row],[Actual sleep time]]))</f>
        <v>303</v>
      </c>
      <c r="AS8">
        <f>IF(Tableau1[Actual wake time]="","",HOUR(Tableau1[[#This Row],[Actual wake time]])*60+MINUTE(Tableau1[[#This Row],[Actual wake time]]))</f>
        <v>52</v>
      </c>
      <c r="AT8">
        <f>IF(Tableau1[Sleep latency]="","",HOUR(Tableau1[[#This Row],[Sleep latency]])*60+MINUTE(Tableau1[[#This Row],[Sleep latency]]))</f>
        <v>41</v>
      </c>
      <c r="AU8" s="4">
        <v>14.4</v>
      </c>
      <c r="AV8">
        <v>14.4</v>
      </c>
    </row>
    <row r="9" spans="1:48" x14ac:dyDescent="0.25">
      <c r="A9" s="5">
        <v>49</v>
      </c>
      <c r="B9" s="5" t="s">
        <v>66</v>
      </c>
      <c r="C9" s="5" t="s">
        <v>567</v>
      </c>
      <c r="D9" s="5">
        <v>43693</v>
      </c>
      <c r="E9" s="6">
        <v>0.95416666666666661</v>
      </c>
      <c r="F9" s="6">
        <v>0.9555555555555556</v>
      </c>
      <c r="G9" s="6">
        <v>0.30763888888888891</v>
      </c>
      <c r="H9" s="6">
        <v>0.30902777777777779</v>
      </c>
      <c r="I9" s="6">
        <v>0.35486111111111113</v>
      </c>
      <c r="J9" s="6">
        <v>0.3520833333333333</v>
      </c>
      <c r="K9" s="6">
        <v>0.31805555555555554</v>
      </c>
      <c r="L9" t="s">
        <v>49</v>
      </c>
      <c r="M9" s="1">
        <v>3.4027777777777775E-2</v>
      </c>
      <c r="N9" t="s">
        <v>50</v>
      </c>
      <c r="O9" t="s">
        <v>107</v>
      </c>
      <c r="P9" s="1">
        <v>1.3888888888888889E-3</v>
      </c>
      <c r="Q9">
        <v>25</v>
      </c>
      <c r="R9">
        <v>25</v>
      </c>
      <c r="S9" s="1">
        <v>1.2719907407407407E-2</v>
      </c>
      <c r="T9" s="1">
        <v>1.3657407407407409E-3</v>
      </c>
      <c r="U9">
        <v>438</v>
      </c>
      <c r="V9" t="s">
        <v>108</v>
      </c>
      <c r="W9">
        <v>69</v>
      </c>
      <c r="X9" t="s">
        <v>109</v>
      </c>
      <c r="Y9">
        <v>50</v>
      </c>
      <c r="Z9" s="1">
        <v>6.0879629629629643E-3</v>
      </c>
      <c r="AA9">
        <v>5</v>
      </c>
      <c r="AB9">
        <v>10</v>
      </c>
      <c r="AC9">
        <v>4886</v>
      </c>
      <c r="AD9" t="s">
        <v>110</v>
      </c>
      <c r="AE9" t="s">
        <v>111</v>
      </c>
      <c r="AF9" t="s">
        <v>112</v>
      </c>
      <c r="AG9">
        <v>40</v>
      </c>
      <c r="AH9" t="s">
        <v>113</v>
      </c>
      <c r="AI9">
        <v>1</v>
      </c>
      <c r="AJ9" s="3">
        <f t="shared" si="0"/>
        <v>0.95416666666666661</v>
      </c>
      <c r="AK9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1374</v>
      </c>
      <c r="AL9" s="3">
        <f t="shared" si="1"/>
        <v>0.9555555555555556</v>
      </c>
      <c r="AM9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1376</v>
      </c>
      <c r="AN9">
        <f>IF(Tableau1[[#This Row],[Woke up]]="","",60*HOUR(Tableau1[[#This Row],[Woke up]])+MINUTE(Tableau1[[#This Row],[Woke up]]))</f>
        <v>443</v>
      </c>
      <c r="AO9">
        <f>IF(Tableau1[[#This Row],[Got up]]="","",60*HOUR(Tableau1[[#This Row],[Got up]])+MINUTE(Tableau1[[#This Row],[Got up]]))</f>
        <v>445</v>
      </c>
      <c r="AP9">
        <f>IF(Tableau1[Time in bed]="","",HOUR(Tableau1[[#This Row],[Time in bed]])*60+MINUTE(Tableau1[[#This Row],[Time in bed]]))</f>
        <v>511</v>
      </c>
      <c r="AQ9">
        <f>IF(Tableau1[Assumed sleep]="","",HOUR(Tableau1[[#This Row],[Assumed sleep]])*60+MINUTE(Tableau1[[#This Row],[Assumed sleep]]))</f>
        <v>507</v>
      </c>
      <c r="AR9">
        <f>IF(Tableau1[Actual sleep time]="","",HOUR(Tableau1[[#This Row],[Actual sleep time]])*60+MINUTE(Tableau1[[#This Row],[Actual sleep time]]))</f>
        <v>458</v>
      </c>
      <c r="AS9">
        <f>IF(Tableau1[Actual wake time]="","",HOUR(Tableau1[[#This Row],[Actual wake time]])*60+MINUTE(Tableau1[[#This Row],[Actual wake time]]))</f>
        <v>49</v>
      </c>
      <c r="AT9">
        <f>IF(Tableau1[Sleep latency]="","",HOUR(Tableau1[[#This Row],[Sleep latency]])*60+MINUTE(Tableau1[[#This Row],[Sleep latency]]))</f>
        <v>2</v>
      </c>
      <c r="AU9" s="4">
        <v>23.6</v>
      </c>
      <c r="AV9">
        <v>23.6</v>
      </c>
    </row>
    <row r="10" spans="1:48" x14ac:dyDescent="0.25">
      <c r="A10" s="5">
        <v>43</v>
      </c>
      <c r="B10" s="5" t="s">
        <v>35</v>
      </c>
      <c r="C10" s="5" t="s">
        <v>564</v>
      </c>
      <c r="D10" s="5">
        <v>43690</v>
      </c>
      <c r="E10" s="6">
        <v>0.96805555555555556</v>
      </c>
      <c r="F10" s="6">
        <v>0.96875</v>
      </c>
      <c r="G10" s="6">
        <v>0.3756944444444445</v>
      </c>
      <c r="H10" s="6">
        <v>0.3756944444444445</v>
      </c>
      <c r="I10" s="6">
        <v>0.40763888888888888</v>
      </c>
      <c r="J10" s="6">
        <v>0.4069444444444445</v>
      </c>
      <c r="K10" s="6">
        <v>0.35833333333333334</v>
      </c>
      <c r="L10" t="s">
        <v>119</v>
      </c>
      <c r="M10" s="1">
        <v>4.8611111111111112E-2</v>
      </c>
      <c r="N10" t="s">
        <v>120</v>
      </c>
      <c r="O10" t="s">
        <v>121</v>
      </c>
      <c r="P10" s="1">
        <v>6.9444444444444447E-4</v>
      </c>
      <c r="Q10">
        <v>38</v>
      </c>
      <c r="R10">
        <v>39</v>
      </c>
      <c r="S10" s="1">
        <v>9.432870370370371E-3</v>
      </c>
      <c r="T10" s="1">
        <v>1.25E-3</v>
      </c>
      <c r="U10">
        <v>501</v>
      </c>
      <c r="V10" t="s">
        <v>122</v>
      </c>
      <c r="W10">
        <v>85</v>
      </c>
      <c r="X10" t="s">
        <v>123</v>
      </c>
      <c r="Y10">
        <v>56</v>
      </c>
      <c r="Z10" s="1">
        <v>6.215277777777777E-3</v>
      </c>
      <c r="AA10">
        <v>8</v>
      </c>
      <c r="AB10" t="s">
        <v>124</v>
      </c>
      <c r="AC10">
        <v>7242</v>
      </c>
      <c r="AD10" t="s">
        <v>125</v>
      </c>
      <c r="AE10" t="s">
        <v>126</v>
      </c>
      <c r="AF10" t="s">
        <v>127</v>
      </c>
      <c r="AG10">
        <v>40</v>
      </c>
      <c r="AH10" t="s">
        <v>128</v>
      </c>
      <c r="AI10">
        <v>1</v>
      </c>
      <c r="AJ10" s="3">
        <f t="shared" si="0"/>
        <v>0.96805555555555556</v>
      </c>
      <c r="AK10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1394</v>
      </c>
      <c r="AL10" s="3">
        <f t="shared" si="1"/>
        <v>0.96875</v>
      </c>
      <c r="AM10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1395</v>
      </c>
      <c r="AN10">
        <f>IF(Tableau1[[#This Row],[Woke up]]="","",60*HOUR(Tableau1[[#This Row],[Woke up]])+MINUTE(Tableau1[[#This Row],[Woke up]]))</f>
        <v>541</v>
      </c>
      <c r="AO10">
        <f>IF(Tableau1[[#This Row],[Got up]]="","",60*HOUR(Tableau1[[#This Row],[Got up]])+MINUTE(Tableau1[[#This Row],[Got up]]))</f>
        <v>541</v>
      </c>
      <c r="AP10">
        <f>IF(Tableau1[Time in bed]="","",HOUR(Tableau1[[#This Row],[Time in bed]])*60+MINUTE(Tableau1[[#This Row],[Time in bed]]))</f>
        <v>587</v>
      </c>
      <c r="AQ10">
        <f>IF(Tableau1[Assumed sleep]="","",HOUR(Tableau1[[#This Row],[Assumed sleep]])*60+MINUTE(Tableau1[[#This Row],[Assumed sleep]]))</f>
        <v>586</v>
      </c>
      <c r="AR10">
        <f>IF(Tableau1[Actual sleep time]="","",HOUR(Tableau1[[#This Row],[Actual sleep time]])*60+MINUTE(Tableau1[[#This Row],[Actual sleep time]]))</f>
        <v>516</v>
      </c>
      <c r="AS10">
        <f>IF(Tableau1[Actual wake time]="","",HOUR(Tableau1[[#This Row],[Actual wake time]])*60+MINUTE(Tableau1[[#This Row],[Actual wake time]]))</f>
        <v>70</v>
      </c>
      <c r="AT10">
        <f>IF(Tableau1[Sleep latency]="","",HOUR(Tableau1[[#This Row],[Sleep latency]])*60+MINUTE(Tableau1[[#This Row],[Sleep latency]]))</f>
        <v>1</v>
      </c>
      <c r="AU10" s="4">
        <v>28.8</v>
      </c>
      <c r="AV10">
        <v>28.8</v>
      </c>
    </row>
    <row r="11" spans="1:48" x14ac:dyDescent="0.25">
      <c r="A11" s="5">
        <v>43</v>
      </c>
      <c r="B11" s="5" t="s">
        <v>46</v>
      </c>
      <c r="C11" s="5" t="s">
        <v>565</v>
      </c>
      <c r="D11" s="5">
        <v>43691</v>
      </c>
      <c r="E11" s="6">
        <v>0.96666666666666667</v>
      </c>
      <c r="F11" s="6">
        <v>0.98125000000000007</v>
      </c>
      <c r="G11" s="6">
        <v>0.35833333333333334</v>
      </c>
      <c r="H11" s="6">
        <v>0.35833333333333334</v>
      </c>
      <c r="I11" s="6">
        <v>0.39166666666666666</v>
      </c>
      <c r="J11" s="6">
        <v>0.37708333333333338</v>
      </c>
      <c r="K11" s="6">
        <v>0.31041666666666667</v>
      </c>
      <c r="L11" t="s">
        <v>129</v>
      </c>
      <c r="M11" s="1">
        <v>6.6666666666666666E-2</v>
      </c>
      <c r="N11" t="s">
        <v>130</v>
      </c>
      <c r="O11" t="s">
        <v>131</v>
      </c>
      <c r="P11" s="1">
        <v>1.4583333333333332E-2</v>
      </c>
      <c r="Q11">
        <v>44</v>
      </c>
      <c r="R11">
        <v>44</v>
      </c>
      <c r="S11" s="1">
        <v>7.0601851851851841E-3</v>
      </c>
      <c r="T11" s="1">
        <v>1.5162037037037036E-3</v>
      </c>
      <c r="U11">
        <v>446</v>
      </c>
      <c r="V11" t="s">
        <v>132</v>
      </c>
      <c r="W11">
        <v>97</v>
      </c>
      <c r="X11" t="s">
        <v>133</v>
      </c>
      <c r="Y11">
        <v>63</v>
      </c>
      <c r="Z11" s="1">
        <v>4.9189814814814816E-3</v>
      </c>
      <c r="AA11">
        <v>12</v>
      </c>
      <c r="AB11">
        <v>19</v>
      </c>
      <c r="AC11">
        <v>10693</v>
      </c>
      <c r="AD11" t="s">
        <v>134</v>
      </c>
      <c r="AE11" t="s">
        <v>135</v>
      </c>
      <c r="AF11" t="s">
        <v>136</v>
      </c>
      <c r="AG11">
        <v>40</v>
      </c>
      <c r="AH11" t="s">
        <v>55</v>
      </c>
      <c r="AI11">
        <v>1</v>
      </c>
      <c r="AJ11" s="3">
        <f t="shared" si="0"/>
        <v>0.96666666666666667</v>
      </c>
      <c r="AK11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1392</v>
      </c>
      <c r="AL11" s="3">
        <f t="shared" si="1"/>
        <v>0.98125000000000007</v>
      </c>
      <c r="AM11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1413</v>
      </c>
      <c r="AN11">
        <f>IF(Tableau1[[#This Row],[Woke up]]="","",60*HOUR(Tableau1[[#This Row],[Woke up]])+MINUTE(Tableau1[[#This Row],[Woke up]]))</f>
        <v>516</v>
      </c>
      <c r="AO11">
        <f>IF(Tableau1[[#This Row],[Got up]]="","",60*HOUR(Tableau1[[#This Row],[Got up]])+MINUTE(Tableau1[[#This Row],[Got up]]))</f>
        <v>516</v>
      </c>
      <c r="AP11">
        <f>IF(Tableau1[Time in bed]="","",HOUR(Tableau1[[#This Row],[Time in bed]])*60+MINUTE(Tableau1[[#This Row],[Time in bed]]))</f>
        <v>564</v>
      </c>
      <c r="AQ11">
        <f>IF(Tableau1[Assumed sleep]="","",HOUR(Tableau1[[#This Row],[Assumed sleep]])*60+MINUTE(Tableau1[[#This Row],[Assumed sleep]]))</f>
        <v>543</v>
      </c>
      <c r="AR11">
        <f>IF(Tableau1[Actual sleep time]="","",HOUR(Tableau1[[#This Row],[Actual sleep time]])*60+MINUTE(Tableau1[[#This Row],[Actual sleep time]]))</f>
        <v>447</v>
      </c>
      <c r="AS11">
        <f>IF(Tableau1[Actual wake time]="","",HOUR(Tableau1[[#This Row],[Actual wake time]])*60+MINUTE(Tableau1[[#This Row],[Actual wake time]]))</f>
        <v>96</v>
      </c>
      <c r="AT11">
        <f>IF(Tableau1[Sleep latency]="","",HOUR(Tableau1[[#This Row],[Sleep latency]])*60+MINUTE(Tableau1[[#This Row],[Sleep latency]]))</f>
        <v>21</v>
      </c>
      <c r="AU11" s="4">
        <v>36.9</v>
      </c>
      <c r="AV11">
        <v>36.9</v>
      </c>
    </row>
    <row r="12" spans="1:48" x14ac:dyDescent="0.25">
      <c r="A12" s="5">
        <v>43</v>
      </c>
      <c r="B12" s="5" t="s">
        <v>56</v>
      </c>
      <c r="C12" s="5" t="s">
        <v>567</v>
      </c>
      <c r="D12" s="5">
        <v>43692</v>
      </c>
      <c r="E12" s="6">
        <v>4.8611111111111112E-3</v>
      </c>
      <c r="F12" s="6">
        <v>7.6388888888888886E-3</v>
      </c>
      <c r="G12" s="6">
        <v>0.24791666666666667</v>
      </c>
      <c r="H12" s="6">
        <v>0.24791666666666667</v>
      </c>
      <c r="I12" s="6">
        <v>0.24305555555555555</v>
      </c>
      <c r="J12" s="6">
        <v>0.24027777777777778</v>
      </c>
      <c r="K12" s="6">
        <v>0.20138888888888887</v>
      </c>
      <c r="L12" t="s">
        <v>137</v>
      </c>
      <c r="M12" s="1">
        <v>3.888888888888889E-2</v>
      </c>
      <c r="N12" t="s">
        <v>80</v>
      </c>
      <c r="O12" t="s">
        <v>138</v>
      </c>
      <c r="P12" s="1">
        <v>2.7777777777777779E-3</v>
      </c>
      <c r="Q12">
        <v>26</v>
      </c>
      <c r="R12">
        <v>26</v>
      </c>
      <c r="S12" s="1">
        <v>7.743055555555556E-3</v>
      </c>
      <c r="T12" s="1">
        <v>1.4930555555555556E-3</v>
      </c>
      <c r="U12">
        <v>289</v>
      </c>
      <c r="V12" t="s">
        <v>139</v>
      </c>
      <c r="W12">
        <v>57</v>
      </c>
      <c r="X12" t="s">
        <v>140</v>
      </c>
      <c r="Y12">
        <v>44</v>
      </c>
      <c r="Z12" s="1">
        <v>4.5601851851851853E-3</v>
      </c>
      <c r="AA12">
        <v>5</v>
      </c>
      <c r="AB12" t="s">
        <v>141</v>
      </c>
      <c r="AC12">
        <v>6108</v>
      </c>
      <c r="AD12" t="s">
        <v>142</v>
      </c>
      <c r="AE12" t="s">
        <v>143</v>
      </c>
      <c r="AF12" t="s">
        <v>90</v>
      </c>
      <c r="AG12">
        <v>40</v>
      </c>
      <c r="AH12" t="s">
        <v>144</v>
      </c>
      <c r="AI12">
        <v>1</v>
      </c>
      <c r="AJ12" s="3">
        <f t="shared" si="0"/>
        <v>1.0048611111111112</v>
      </c>
      <c r="AK12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1447</v>
      </c>
      <c r="AL12" s="3">
        <f t="shared" si="1"/>
        <v>1.007638888888889</v>
      </c>
      <c r="AM12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1451</v>
      </c>
      <c r="AN12">
        <f>IF(Tableau1[[#This Row],[Woke up]]="","",60*HOUR(Tableau1[[#This Row],[Woke up]])+MINUTE(Tableau1[[#This Row],[Woke up]]))</f>
        <v>357</v>
      </c>
      <c r="AO12">
        <f>IF(Tableau1[[#This Row],[Got up]]="","",60*HOUR(Tableau1[[#This Row],[Got up]])+MINUTE(Tableau1[[#This Row],[Got up]]))</f>
        <v>357</v>
      </c>
      <c r="AP12">
        <f>IF(Tableau1[Time in bed]="","",HOUR(Tableau1[[#This Row],[Time in bed]])*60+MINUTE(Tableau1[[#This Row],[Time in bed]]))</f>
        <v>350</v>
      </c>
      <c r="AQ12">
        <f>IF(Tableau1[Assumed sleep]="","",HOUR(Tableau1[[#This Row],[Assumed sleep]])*60+MINUTE(Tableau1[[#This Row],[Assumed sleep]]))</f>
        <v>346</v>
      </c>
      <c r="AR12">
        <f>IF(Tableau1[Actual sleep time]="","",HOUR(Tableau1[[#This Row],[Actual sleep time]])*60+MINUTE(Tableau1[[#This Row],[Actual sleep time]]))</f>
        <v>290</v>
      </c>
      <c r="AS12">
        <f>IF(Tableau1[Actual wake time]="","",HOUR(Tableau1[[#This Row],[Actual wake time]])*60+MINUTE(Tableau1[[#This Row],[Actual wake time]]))</f>
        <v>56</v>
      </c>
      <c r="AT12">
        <f>IF(Tableau1[Sleep latency]="","",HOUR(Tableau1[[#This Row],[Sleep latency]])*60+MINUTE(Tableau1[[#This Row],[Sleep latency]]))</f>
        <v>4</v>
      </c>
      <c r="AU12" s="4">
        <v>27.8</v>
      </c>
      <c r="AV12">
        <v>27.8</v>
      </c>
    </row>
    <row r="13" spans="1:48" x14ac:dyDescent="0.25">
      <c r="A13" s="5">
        <v>43</v>
      </c>
      <c r="B13" s="5" t="s">
        <v>66</v>
      </c>
      <c r="C13" s="5" t="s">
        <v>567</v>
      </c>
      <c r="D13" s="5">
        <v>43693</v>
      </c>
      <c r="E13" s="6">
        <v>0.98749999999999993</v>
      </c>
      <c r="F13" s="6">
        <v>0.99097222222222225</v>
      </c>
      <c r="G13" s="6">
        <v>0.3125</v>
      </c>
      <c r="H13" s="6">
        <v>0.31666666666666665</v>
      </c>
      <c r="I13" s="6">
        <v>0.32916666666666666</v>
      </c>
      <c r="J13" s="6">
        <v>0.3215277777777778</v>
      </c>
      <c r="K13" s="6">
        <v>0.26458333333333334</v>
      </c>
      <c r="L13" t="s">
        <v>129</v>
      </c>
      <c r="M13" s="1">
        <v>5.6944444444444443E-2</v>
      </c>
      <c r="N13" t="s">
        <v>130</v>
      </c>
      <c r="O13" t="s">
        <v>145</v>
      </c>
      <c r="P13" s="1">
        <v>3.472222222222222E-3</v>
      </c>
      <c r="Q13">
        <v>36</v>
      </c>
      <c r="R13">
        <v>36</v>
      </c>
      <c r="S13" s="1">
        <v>7.3495370370370372E-3</v>
      </c>
      <c r="T13" s="1">
        <v>1.5856481481481479E-3</v>
      </c>
      <c r="U13">
        <v>377</v>
      </c>
      <c r="V13" t="s">
        <v>92</v>
      </c>
      <c r="W13">
        <v>86</v>
      </c>
      <c r="X13" t="s">
        <v>146</v>
      </c>
      <c r="Y13">
        <v>57</v>
      </c>
      <c r="Z13" s="1">
        <v>4.5949074074074078E-3</v>
      </c>
      <c r="AA13">
        <v>15</v>
      </c>
      <c r="AB13" t="s">
        <v>147</v>
      </c>
      <c r="AC13">
        <v>9492</v>
      </c>
      <c r="AD13" t="s">
        <v>148</v>
      </c>
      <c r="AE13" t="s">
        <v>149</v>
      </c>
      <c r="AF13" t="s">
        <v>150</v>
      </c>
      <c r="AG13">
        <v>40</v>
      </c>
      <c r="AH13">
        <v>85</v>
      </c>
      <c r="AI13">
        <v>1</v>
      </c>
      <c r="AJ13" s="3">
        <f t="shared" si="0"/>
        <v>0.98749999999999993</v>
      </c>
      <c r="AK13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1422</v>
      </c>
      <c r="AL13" s="3">
        <f t="shared" si="1"/>
        <v>0.99097222222222225</v>
      </c>
      <c r="AM13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1427</v>
      </c>
      <c r="AN13">
        <f>IF(Tableau1[[#This Row],[Woke up]]="","",60*HOUR(Tableau1[[#This Row],[Woke up]])+MINUTE(Tableau1[[#This Row],[Woke up]]))</f>
        <v>450</v>
      </c>
      <c r="AO13">
        <f>IF(Tableau1[[#This Row],[Got up]]="","",60*HOUR(Tableau1[[#This Row],[Got up]])+MINUTE(Tableau1[[#This Row],[Got up]]))</f>
        <v>456</v>
      </c>
      <c r="AP13">
        <f>IF(Tableau1[Time in bed]="","",HOUR(Tableau1[[#This Row],[Time in bed]])*60+MINUTE(Tableau1[[#This Row],[Time in bed]]))</f>
        <v>474</v>
      </c>
      <c r="AQ13">
        <f>IF(Tableau1[Assumed sleep]="","",HOUR(Tableau1[[#This Row],[Assumed sleep]])*60+MINUTE(Tableau1[[#This Row],[Assumed sleep]]))</f>
        <v>463</v>
      </c>
      <c r="AR13">
        <f>IF(Tableau1[Actual sleep time]="","",HOUR(Tableau1[[#This Row],[Actual sleep time]])*60+MINUTE(Tableau1[[#This Row],[Actual sleep time]]))</f>
        <v>381</v>
      </c>
      <c r="AS13">
        <f>IF(Tableau1[Actual wake time]="","",HOUR(Tableau1[[#This Row],[Actual wake time]])*60+MINUTE(Tableau1[[#This Row],[Actual wake time]]))</f>
        <v>82</v>
      </c>
      <c r="AT13">
        <f>IF(Tableau1[Sleep latency]="","",HOUR(Tableau1[[#This Row],[Sleep latency]])*60+MINUTE(Tableau1[[#This Row],[Sleep latency]]))</f>
        <v>5</v>
      </c>
      <c r="AU13" s="4">
        <v>44.9</v>
      </c>
      <c r="AV13">
        <v>44.9</v>
      </c>
    </row>
    <row r="14" spans="1:48" x14ac:dyDescent="0.25">
      <c r="A14" s="5">
        <v>40</v>
      </c>
      <c r="B14" s="5" t="s">
        <v>35</v>
      </c>
      <c r="C14" s="5" t="s">
        <v>565</v>
      </c>
      <c r="D14" s="5">
        <v>43690</v>
      </c>
      <c r="E14" s="6">
        <v>2.0833333333333332E-2</v>
      </c>
      <c r="F14" s="6">
        <v>4.4444444444444446E-2</v>
      </c>
      <c r="G14" s="6">
        <v>0.38611111111111113</v>
      </c>
      <c r="H14" s="6">
        <v>0.3888888888888889</v>
      </c>
      <c r="I14" s="6">
        <v>0.36805555555555558</v>
      </c>
      <c r="J14" s="6">
        <v>0.34166666666666662</v>
      </c>
      <c r="K14" s="6">
        <v>0.27777777777777779</v>
      </c>
      <c r="L14" t="s">
        <v>155</v>
      </c>
      <c r="M14" s="1">
        <v>6.3888888888888884E-2</v>
      </c>
      <c r="N14" t="s">
        <v>159</v>
      </c>
      <c r="O14" t="s">
        <v>160</v>
      </c>
      <c r="P14" s="1">
        <v>2.361111111111111E-2</v>
      </c>
      <c r="Q14">
        <v>40</v>
      </c>
      <c r="R14">
        <v>39</v>
      </c>
      <c r="S14" s="1">
        <v>6.9444444444444441E-3</v>
      </c>
      <c r="T14" s="1">
        <v>1.6435185185185183E-3</v>
      </c>
      <c r="U14">
        <v>393</v>
      </c>
      <c r="V14" t="s">
        <v>161</v>
      </c>
      <c r="W14">
        <v>99</v>
      </c>
      <c r="X14" t="s">
        <v>162</v>
      </c>
      <c r="Y14">
        <v>63</v>
      </c>
      <c r="Z14" s="1">
        <v>4.3287037037037035E-3</v>
      </c>
      <c r="AA14">
        <v>13</v>
      </c>
      <c r="AB14" t="s">
        <v>163</v>
      </c>
      <c r="AC14">
        <v>8896</v>
      </c>
      <c r="AD14" t="s">
        <v>164</v>
      </c>
      <c r="AE14" t="s">
        <v>165</v>
      </c>
      <c r="AF14" t="s">
        <v>166</v>
      </c>
      <c r="AG14">
        <v>40</v>
      </c>
      <c r="AH14" t="s">
        <v>167</v>
      </c>
      <c r="AI14">
        <v>1</v>
      </c>
      <c r="AJ14" s="3">
        <f t="shared" si="0"/>
        <v>1.0208333333333333</v>
      </c>
      <c r="AK14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1470</v>
      </c>
      <c r="AL14" s="3">
        <f t="shared" si="1"/>
        <v>1.0444444444444445</v>
      </c>
      <c r="AM14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1504</v>
      </c>
      <c r="AN14">
        <f>IF(Tableau1[[#This Row],[Woke up]]="","",60*HOUR(Tableau1[[#This Row],[Woke up]])+MINUTE(Tableau1[[#This Row],[Woke up]]))</f>
        <v>556</v>
      </c>
      <c r="AO14">
        <f>IF(Tableau1[[#This Row],[Got up]]="","",60*HOUR(Tableau1[[#This Row],[Got up]])+MINUTE(Tableau1[[#This Row],[Got up]]))</f>
        <v>560</v>
      </c>
      <c r="AP14">
        <f>IF(Tableau1[Time in bed]="","",HOUR(Tableau1[[#This Row],[Time in bed]])*60+MINUTE(Tableau1[[#This Row],[Time in bed]]))</f>
        <v>530</v>
      </c>
      <c r="AQ14">
        <f>IF(Tableau1[Assumed sleep]="","",HOUR(Tableau1[[#This Row],[Assumed sleep]])*60+MINUTE(Tableau1[[#This Row],[Assumed sleep]]))</f>
        <v>492</v>
      </c>
      <c r="AR14">
        <f>IF(Tableau1[Actual sleep time]="","",HOUR(Tableau1[[#This Row],[Actual sleep time]])*60+MINUTE(Tableau1[[#This Row],[Actual sleep time]]))</f>
        <v>400</v>
      </c>
      <c r="AS14">
        <f>IF(Tableau1[Actual wake time]="","",HOUR(Tableau1[[#This Row],[Actual wake time]])*60+MINUTE(Tableau1[[#This Row],[Actual wake time]]))</f>
        <v>92</v>
      </c>
      <c r="AT14">
        <f>IF(Tableau1[Sleep latency]="","",HOUR(Tableau1[[#This Row],[Sleep latency]])*60+MINUTE(Tableau1[[#This Row],[Sleep latency]]))</f>
        <v>34</v>
      </c>
      <c r="AU14" s="4">
        <v>40.799999999999997</v>
      </c>
      <c r="AV14">
        <v>40.799999999999997</v>
      </c>
    </row>
    <row r="15" spans="1:48" x14ac:dyDescent="0.25">
      <c r="A15" s="5">
        <v>40</v>
      </c>
      <c r="B15" s="5" t="s">
        <v>46</v>
      </c>
      <c r="C15" s="5" t="s">
        <v>565</v>
      </c>
      <c r="D15" s="5">
        <v>43691</v>
      </c>
      <c r="E15" s="6">
        <v>0.99513888888888891</v>
      </c>
      <c r="F15" s="6">
        <v>3.472222222222222E-3</v>
      </c>
      <c r="G15" s="6">
        <v>0.36458333333333331</v>
      </c>
      <c r="H15" s="6">
        <v>0.3659722222222222</v>
      </c>
      <c r="I15" s="6">
        <v>0.37083333333333335</v>
      </c>
      <c r="J15" s="6">
        <v>0.3611111111111111</v>
      </c>
      <c r="K15" s="6">
        <v>0.28888888888888892</v>
      </c>
      <c r="L15">
        <v>80</v>
      </c>
      <c r="M15" s="1">
        <v>7.2222222222222229E-2</v>
      </c>
      <c r="N15">
        <v>20</v>
      </c>
      <c r="O15" t="s">
        <v>168</v>
      </c>
      <c r="P15" s="1">
        <v>8.3333333333333332E-3</v>
      </c>
      <c r="Q15">
        <v>46</v>
      </c>
      <c r="R15">
        <v>46</v>
      </c>
      <c r="S15" s="1">
        <v>6.2847222222222228E-3</v>
      </c>
      <c r="T15" s="1">
        <v>1.5740740740740741E-3</v>
      </c>
      <c r="U15">
        <v>412</v>
      </c>
      <c r="V15" t="s">
        <v>169</v>
      </c>
      <c r="W15">
        <v>108</v>
      </c>
      <c r="X15" t="s">
        <v>170</v>
      </c>
      <c r="Y15">
        <v>72</v>
      </c>
      <c r="Z15" s="1">
        <v>3.9699074074074072E-3</v>
      </c>
      <c r="AA15">
        <v>11</v>
      </c>
      <c r="AB15" t="s">
        <v>171</v>
      </c>
      <c r="AC15">
        <v>11399</v>
      </c>
      <c r="AD15" t="s">
        <v>172</v>
      </c>
      <c r="AE15" t="s">
        <v>173</v>
      </c>
      <c r="AF15">
        <v>36</v>
      </c>
      <c r="AG15">
        <v>40</v>
      </c>
      <c r="AH15" t="s">
        <v>174</v>
      </c>
      <c r="AI15">
        <v>1</v>
      </c>
      <c r="AJ15" s="3">
        <f t="shared" si="0"/>
        <v>0.99513888888888891</v>
      </c>
      <c r="AK15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1433</v>
      </c>
      <c r="AL15" s="3">
        <f t="shared" si="1"/>
        <v>1.0034722222222223</v>
      </c>
      <c r="AM15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1445</v>
      </c>
      <c r="AN15">
        <f>IF(Tableau1[[#This Row],[Woke up]]="","",60*HOUR(Tableau1[[#This Row],[Woke up]])+MINUTE(Tableau1[[#This Row],[Woke up]]))</f>
        <v>525</v>
      </c>
      <c r="AO15">
        <f>IF(Tableau1[[#This Row],[Got up]]="","",60*HOUR(Tableau1[[#This Row],[Got up]])+MINUTE(Tableau1[[#This Row],[Got up]]))</f>
        <v>527</v>
      </c>
      <c r="AP15">
        <f>IF(Tableau1[Time in bed]="","",HOUR(Tableau1[[#This Row],[Time in bed]])*60+MINUTE(Tableau1[[#This Row],[Time in bed]]))</f>
        <v>534</v>
      </c>
      <c r="AQ15">
        <f>IF(Tableau1[Assumed sleep]="","",HOUR(Tableau1[[#This Row],[Assumed sleep]])*60+MINUTE(Tableau1[[#This Row],[Assumed sleep]]))</f>
        <v>520</v>
      </c>
      <c r="AR15">
        <f>IF(Tableau1[Actual sleep time]="","",HOUR(Tableau1[[#This Row],[Actual sleep time]])*60+MINUTE(Tableau1[[#This Row],[Actual sleep time]]))</f>
        <v>416</v>
      </c>
      <c r="AS15">
        <f>IF(Tableau1[Actual wake time]="","",HOUR(Tableau1[[#This Row],[Actual wake time]])*60+MINUTE(Tableau1[[#This Row],[Actual wake time]]))</f>
        <v>104</v>
      </c>
      <c r="AT15">
        <f>IF(Tableau1[Sleep latency]="","",HOUR(Tableau1[[#This Row],[Sleep latency]])*60+MINUTE(Tableau1[[#This Row],[Sleep latency]]))</f>
        <v>12</v>
      </c>
      <c r="AU15" s="4">
        <v>36</v>
      </c>
      <c r="AV15">
        <v>36</v>
      </c>
    </row>
    <row r="16" spans="1:48" x14ac:dyDescent="0.25">
      <c r="A16" s="5">
        <v>40</v>
      </c>
      <c r="B16" s="5" t="s">
        <v>56</v>
      </c>
      <c r="C16" s="5" t="s">
        <v>567</v>
      </c>
      <c r="D16" s="5">
        <v>43692</v>
      </c>
      <c r="E16" s="6">
        <v>6.9444444444444447E-4</v>
      </c>
      <c r="F16" s="6">
        <v>2.1527777777777781E-2</v>
      </c>
      <c r="G16" s="6">
        <v>0.41597222222222219</v>
      </c>
      <c r="H16" s="6">
        <v>0.42152777777777778</v>
      </c>
      <c r="I16" s="6">
        <v>0.42083333333333334</v>
      </c>
      <c r="J16" s="6">
        <v>0.39444444444444443</v>
      </c>
      <c r="K16" s="6">
        <v>0.28750000000000003</v>
      </c>
      <c r="L16" t="s">
        <v>175</v>
      </c>
      <c r="M16" s="1">
        <v>0.10694444444444444</v>
      </c>
      <c r="N16" t="s">
        <v>176</v>
      </c>
      <c r="O16" t="s">
        <v>177</v>
      </c>
      <c r="P16" s="1">
        <v>2.0833333333333332E-2</v>
      </c>
      <c r="Q16">
        <v>48</v>
      </c>
      <c r="R16">
        <v>48</v>
      </c>
      <c r="S16" s="1">
        <v>5.9953703703703697E-3</v>
      </c>
      <c r="T16" s="1">
        <v>2.2222222222222222E-3</v>
      </c>
      <c r="U16">
        <v>415</v>
      </c>
      <c r="V16" t="s">
        <v>178</v>
      </c>
      <c r="W16">
        <v>153</v>
      </c>
      <c r="X16" t="s">
        <v>179</v>
      </c>
      <c r="Y16">
        <v>82</v>
      </c>
      <c r="Z16" s="1">
        <v>3.5185185185185185E-3</v>
      </c>
      <c r="AA16">
        <v>28</v>
      </c>
      <c r="AB16" t="s">
        <v>180</v>
      </c>
      <c r="AC16">
        <v>17526</v>
      </c>
      <c r="AD16" t="s">
        <v>181</v>
      </c>
      <c r="AE16" t="s">
        <v>182</v>
      </c>
      <c r="AF16" t="s">
        <v>183</v>
      </c>
      <c r="AG16">
        <v>40</v>
      </c>
      <c r="AH16">
        <v>77</v>
      </c>
      <c r="AI16">
        <v>1</v>
      </c>
      <c r="AJ16" s="3">
        <f t="shared" si="0"/>
        <v>1.0006944444444446</v>
      </c>
      <c r="AK16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1441</v>
      </c>
      <c r="AL16" s="3">
        <f t="shared" si="1"/>
        <v>1.0215277777777778</v>
      </c>
      <c r="AM16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1471</v>
      </c>
      <c r="AN16">
        <f>IF(Tableau1[[#This Row],[Woke up]]="","",60*HOUR(Tableau1[[#This Row],[Woke up]])+MINUTE(Tableau1[[#This Row],[Woke up]]))</f>
        <v>599</v>
      </c>
      <c r="AO16">
        <f>IF(Tableau1[[#This Row],[Got up]]="","",60*HOUR(Tableau1[[#This Row],[Got up]])+MINUTE(Tableau1[[#This Row],[Got up]]))</f>
        <v>607</v>
      </c>
      <c r="AP16">
        <f>IF(Tableau1[Time in bed]="","",HOUR(Tableau1[[#This Row],[Time in bed]])*60+MINUTE(Tableau1[[#This Row],[Time in bed]]))</f>
        <v>606</v>
      </c>
      <c r="AQ16">
        <f>IF(Tableau1[Assumed sleep]="","",HOUR(Tableau1[[#This Row],[Assumed sleep]])*60+MINUTE(Tableau1[[#This Row],[Assumed sleep]]))</f>
        <v>568</v>
      </c>
      <c r="AR16">
        <f>IF(Tableau1[Actual sleep time]="","",HOUR(Tableau1[[#This Row],[Actual sleep time]])*60+MINUTE(Tableau1[[#This Row],[Actual sleep time]]))</f>
        <v>414</v>
      </c>
      <c r="AS16">
        <f>IF(Tableau1[Actual wake time]="","",HOUR(Tableau1[[#This Row],[Actual wake time]])*60+MINUTE(Tableau1[[#This Row],[Actual wake time]]))</f>
        <v>154</v>
      </c>
      <c r="AT16">
        <f>IF(Tableau1[Sleep latency]="","",HOUR(Tableau1[[#This Row],[Sleep latency]])*60+MINUTE(Tableau1[[#This Row],[Sleep latency]]))</f>
        <v>30</v>
      </c>
      <c r="AU16" s="4">
        <v>61.1</v>
      </c>
      <c r="AV16">
        <v>61.1</v>
      </c>
    </row>
    <row r="17" spans="1:48" x14ac:dyDescent="0.25">
      <c r="A17" s="5">
        <v>40</v>
      </c>
      <c r="B17" s="5" t="s">
        <v>66</v>
      </c>
      <c r="C17" s="5" t="s">
        <v>567</v>
      </c>
      <c r="D17" s="5">
        <v>43693</v>
      </c>
      <c r="E17" s="6">
        <v>0.97291666666666676</v>
      </c>
      <c r="F17" s="6">
        <v>0.98263888888888884</v>
      </c>
      <c r="G17" s="6">
        <v>0.28333333333333333</v>
      </c>
      <c r="H17" s="6">
        <v>0.28680555555555554</v>
      </c>
      <c r="I17" s="6">
        <v>0.31388888888888888</v>
      </c>
      <c r="J17" s="6">
        <v>0.30069444444444443</v>
      </c>
      <c r="K17" s="6">
        <v>0.23194444444444443</v>
      </c>
      <c r="L17" t="s">
        <v>184</v>
      </c>
      <c r="M17" s="1">
        <v>6.8749999999999992E-2</v>
      </c>
      <c r="N17" t="s">
        <v>185</v>
      </c>
      <c r="O17" t="s">
        <v>186</v>
      </c>
      <c r="P17" s="1">
        <v>9.7222222222222224E-3</v>
      </c>
      <c r="Q17">
        <v>40</v>
      </c>
      <c r="R17">
        <v>40</v>
      </c>
      <c r="S17" s="1">
        <v>5.7986111111111112E-3</v>
      </c>
      <c r="T17" s="1">
        <v>1.712962962962963E-3</v>
      </c>
      <c r="U17">
        <v>341</v>
      </c>
      <c r="V17" t="s">
        <v>187</v>
      </c>
      <c r="W17">
        <v>92</v>
      </c>
      <c r="X17" t="s">
        <v>188</v>
      </c>
      <c r="Y17">
        <v>63</v>
      </c>
      <c r="Z17" s="1">
        <v>3.7615740740740739E-3</v>
      </c>
      <c r="AA17">
        <v>12</v>
      </c>
      <c r="AB17">
        <v>19</v>
      </c>
      <c r="AC17">
        <v>10946</v>
      </c>
      <c r="AD17" t="s">
        <v>189</v>
      </c>
      <c r="AE17" t="s">
        <v>190</v>
      </c>
      <c r="AF17" t="s">
        <v>191</v>
      </c>
      <c r="AG17">
        <v>40</v>
      </c>
      <c r="AH17" t="s">
        <v>132</v>
      </c>
      <c r="AI17">
        <v>1</v>
      </c>
      <c r="AJ17" s="3">
        <f t="shared" si="0"/>
        <v>0.97291666666666676</v>
      </c>
      <c r="AK17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1401</v>
      </c>
      <c r="AL17" s="3">
        <f t="shared" si="1"/>
        <v>0.98263888888888884</v>
      </c>
      <c r="AM17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1415</v>
      </c>
      <c r="AN17">
        <f>IF(Tableau1[[#This Row],[Woke up]]="","",60*HOUR(Tableau1[[#This Row],[Woke up]])+MINUTE(Tableau1[[#This Row],[Woke up]]))</f>
        <v>408</v>
      </c>
      <c r="AO17">
        <f>IF(Tableau1[[#This Row],[Got up]]="","",60*HOUR(Tableau1[[#This Row],[Got up]])+MINUTE(Tableau1[[#This Row],[Got up]]))</f>
        <v>413</v>
      </c>
      <c r="AP17">
        <f>IF(Tableau1[Time in bed]="","",HOUR(Tableau1[[#This Row],[Time in bed]])*60+MINUTE(Tableau1[[#This Row],[Time in bed]]))</f>
        <v>452</v>
      </c>
      <c r="AQ17">
        <f>IF(Tableau1[Assumed sleep]="","",HOUR(Tableau1[[#This Row],[Assumed sleep]])*60+MINUTE(Tableau1[[#This Row],[Assumed sleep]]))</f>
        <v>433</v>
      </c>
      <c r="AR17">
        <f>IF(Tableau1[Actual sleep time]="","",HOUR(Tableau1[[#This Row],[Actual sleep time]])*60+MINUTE(Tableau1[[#This Row],[Actual sleep time]]))</f>
        <v>334</v>
      </c>
      <c r="AS17">
        <f>IF(Tableau1[Actual wake time]="","",HOUR(Tableau1[[#This Row],[Actual wake time]])*60+MINUTE(Tableau1[[#This Row],[Actual wake time]]))</f>
        <v>99</v>
      </c>
      <c r="AT17">
        <f>IF(Tableau1[Sleep latency]="","",HOUR(Tableau1[[#This Row],[Sleep latency]])*60+MINUTE(Tableau1[[#This Row],[Sleep latency]]))</f>
        <v>14</v>
      </c>
      <c r="AU17" s="4">
        <v>40.299999999999997</v>
      </c>
      <c r="AV17">
        <v>40.299999999999997</v>
      </c>
    </row>
    <row r="18" spans="1:48" x14ac:dyDescent="0.25">
      <c r="A18" s="5">
        <v>6</v>
      </c>
      <c r="B18" s="5" t="s">
        <v>35</v>
      </c>
      <c r="C18" s="5" t="s">
        <v>564</v>
      </c>
      <c r="D18" s="5">
        <v>43690</v>
      </c>
      <c r="E18" s="6">
        <v>0.98402777777777783</v>
      </c>
      <c r="F18" s="6">
        <v>1.8749999999999999E-2</v>
      </c>
      <c r="G18" s="6">
        <v>0.33263888888888887</v>
      </c>
      <c r="H18" s="6">
        <v>0.3347222222222222</v>
      </c>
      <c r="I18" s="6">
        <v>0.35069444444444442</v>
      </c>
      <c r="J18" s="6">
        <v>0.31388888888888888</v>
      </c>
      <c r="K18" s="6">
        <v>0.25208333333333333</v>
      </c>
      <c r="L18" t="s">
        <v>196</v>
      </c>
      <c r="M18" s="1">
        <v>6.1805555555555558E-2</v>
      </c>
      <c r="N18" t="s">
        <v>197</v>
      </c>
      <c r="O18" t="s">
        <v>198</v>
      </c>
      <c r="P18" s="1">
        <v>3.4722222222222224E-2</v>
      </c>
      <c r="Q18">
        <v>32</v>
      </c>
      <c r="R18">
        <v>32</v>
      </c>
      <c r="S18" s="1">
        <v>7.8819444444444432E-3</v>
      </c>
      <c r="T18" s="1">
        <v>1.9328703703703704E-3</v>
      </c>
      <c r="U18">
        <v>341</v>
      </c>
      <c r="V18" t="s">
        <v>199</v>
      </c>
      <c r="W18">
        <v>111</v>
      </c>
      <c r="X18" t="s">
        <v>200</v>
      </c>
      <c r="Y18">
        <v>68</v>
      </c>
      <c r="Z18" s="1">
        <v>3.483796296296296E-3</v>
      </c>
      <c r="AA18">
        <v>15</v>
      </c>
      <c r="AB18" t="s">
        <v>201</v>
      </c>
      <c r="AC18">
        <v>9304</v>
      </c>
      <c r="AD18" t="s">
        <v>202</v>
      </c>
      <c r="AE18" t="s">
        <v>203</v>
      </c>
      <c r="AF18" t="s">
        <v>204</v>
      </c>
      <c r="AG18">
        <v>40</v>
      </c>
      <c r="AH18" t="s">
        <v>205</v>
      </c>
      <c r="AI18">
        <v>1</v>
      </c>
      <c r="AJ18" s="3">
        <f t="shared" si="0"/>
        <v>0.98402777777777783</v>
      </c>
      <c r="AK18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1417</v>
      </c>
      <c r="AL18" s="3">
        <f t="shared" si="1"/>
        <v>1.01875</v>
      </c>
      <c r="AM18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1467</v>
      </c>
      <c r="AN18">
        <f>IF(Tableau1[[#This Row],[Woke up]]="","",60*HOUR(Tableau1[[#This Row],[Woke up]])+MINUTE(Tableau1[[#This Row],[Woke up]]))</f>
        <v>479</v>
      </c>
      <c r="AO18">
        <f>IF(Tableau1[[#This Row],[Got up]]="","",60*HOUR(Tableau1[[#This Row],[Got up]])+MINUTE(Tableau1[[#This Row],[Got up]]))</f>
        <v>482</v>
      </c>
      <c r="AP18">
        <f>IF(Tableau1[Time in bed]="","",HOUR(Tableau1[[#This Row],[Time in bed]])*60+MINUTE(Tableau1[[#This Row],[Time in bed]]))</f>
        <v>505</v>
      </c>
      <c r="AQ18">
        <f>IF(Tableau1[Assumed sleep]="","",HOUR(Tableau1[[#This Row],[Assumed sleep]])*60+MINUTE(Tableau1[[#This Row],[Assumed sleep]]))</f>
        <v>452</v>
      </c>
      <c r="AR18">
        <f>IF(Tableau1[Actual sleep time]="","",HOUR(Tableau1[[#This Row],[Actual sleep time]])*60+MINUTE(Tableau1[[#This Row],[Actual sleep time]]))</f>
        <v>363</v>
      </c>
      <c r="AS18">
        <f>IF(Tableau1[Actual wake time]="","",HOUR(Tableau1[[#This Row],[Actual wake time]])*60+MINUTE(Tableau1[[#This Row],[Actual wake time]]))</f>
        <v>89</v>
      </c>
      <c r="AT18">
        <f>IF(Tableau1[Sleep latency]="","",HOUR(Tableau1[[#This Row],[Sleep latency]])*60+MINUTE(Tableau1[[#This Row],[Sleep latency]]))</f>
        <v>50</v>
      </c>
      <c r="AU18" s="4">
        <v>46.6</v>
      </c>
      <c r="AV18">
        <v>46.6</v>
      </c>
    </row>
    <row r="19" spans="1:48" x14ac:dyDescent="0.25">
      <c r="A19" s="5">
        <v>6</v>
      </c>
      <c r="B19" s="5" t="s">
        <v>46</v>
      </c>
      <c r="C19" s="5" t="s">
        <v>566</v>
      </c>
      <c r="D19" s="5">
        <v>43691</v>
      </c>
      <c r="E19" s="6">
        <v>2.4305555555555556E-2</v>
      </c>
      <c r="F19" s="6">
        <v>3.2638888888888891E-2</v>
      </c>
      <c r="G19" s="6">
        <v>0.35555555555555557</v>
      </c>
      <c r="H19" s="6">
        <v>0.3576388888888889</v>
      </c>
      <c r="I19" s="6">
        <v>0.33333333333333331</v>
      </c>
      <c r="J19" s="6">
        <v>0.32291666666666669</v>
      </c>
      <c r="K19" s="6">
        <v>0.27013888888888887</v>
      </c>
      <c r="L19" t="s">
        <v>70</v>
      </c>
      <c r="M19" s="1">
        <v>5.2777777777777778E-2</v>
      </c>
      <c r="N19" t="s">
        <v>71</v>
      </c>
      <c r="O19">
        <v>81</v>
      </c>
      <c r="P19" s="1">
        <v>8.3333333333333332E-3</v>
      </c>
      <c r="Q19">
        <v>34</v>
      </c>
      <c r="R19">
        <v>33</v>
      </c>
      <c r="S19" s="1">
        <v>7.9398148148148145E-3</v>
      </c>
      <c r="T19" s="1">
        <v>1.5972222222222221E-3</v>
      </c>
      <c r="U19">
        <v>353</v>
      </c>
      <c r="V19" t="s">
        <v>206</v>
      </c>
      <c r="W19">
        <v>112</v>
      </c>
      <c r="X19" t="s">
        <v>118</v>
      </c>
      <c r="Y19">
        <v>73</v>
      </c>
      <c r="Z19" s="1">
        <v>3.3564814814814811E-3</v>
      </c>
      <c r="AA19">
        <v>19</v>
      </c>
      <c r="AB19">
        <v>26</v>
      </c>
      <c r="AC19">
        <v>9864</v>
      </c>
      <c r="AD19" t="s">
        <v>207</v>
      </c>
      <c r="AE19" t="s">
        <v>208</v>
      </c>
      <c r="AF19" t="s">
        <v>209</v>
      </c>
      <c r="AG19">
        <v>40</v>
      </c>
      <c r="AH19" t="s">
        <v>210</v>
      </c>
      <c r="AI19">
        <v>1</v>
      </c>
      <c r="AJ19" s="3">
        <f t="shared" si="0"/>
        <v>1.0243055555555556</v>
      </c>
      <c r="AK19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1475</v>
      </c>
      <c r="AL19" s="3">
        <f t="shared" si="1"/>
        <v>1.0326388888888889</v>
      </c>
      <c r="AM19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1487</v>
      </c>
      <c r="AN19">
        <f>IF(Tableau1[[#This Row],[Woke up]]="","",60*HOUR(Tableau1[[#This Row],[Woke up]])+MINUTE(Tableau1[[#This Row],[Woke up]]))</f>
        <v>512</v>
      </c>
      <c r="AO19">
        <f>IF(Tableau1[[#This Row],[Got up]]="","",60*HOUR(Tableau1[[#This Row],[Got up]])+MINUTE(Tableau1[[#This Row],[Got up]]))</f>
        <v>515</v>
      </c>
      <c r="AP19">
        <f>IF(Tableau1[Time in bed]="","",HOUR(Tableau1[[#This Row],[Time in bed]])*60+MINUTE(Tableau1[[#This Row],[Time in bed]]))</f>
        <v>480</v>
      </c>
      <c r="AQ19">
        <f>IF(Tableau1[Assumed sleep]="","",HOUR(Tableau1[[#This Row],[Assumed sleep]])*60+MINUTE(Tableau1[[#This Row],[Assumed sleep]]))</f>
        <v>465</v>
      </c>
      <c r="AR19">
        <f>IF(Tableau1[Actual sleep time]="","",HOUR(Tableau1[[#This Row],[Actual sleep time]])*60+MINUTE(Tableau1[[#This Row],[Actual sleep time]]))</f>
        <v>389</v>
      </c>
      <c r="AS19">
        <f>IF(Tableau1[Actual wake time]="","",HOUR(Tableau1[[#This Row],[Actual wake time]])*60+MINUTE(Tableau1[[#This Row],[Actual wake time]]))</f>
        <v>76</v>
      </c>
      <c r="AT19">
        <f>IF(Tableau1[Sleep latency]="","",HOUR(Tableau1[[#This Row],[Sleep latency]])*60+MINUTE(Tableau1[[#This Row],[Sleep latency]]))</f>
        <v>12</v>
      </c>
      <c r="AU19" s="4">
        <v>50.1</v>
      </c>
      <c r="AV19">
        <v>50.1</v>
      </c>
    </row>
    <row r="20" spans="1:48" x14ac:dyDescent="0.25">
      <c r="A20" s="5">
        <v>6</v>
      </c>
      <c r="B20" s="5" t="s">
        <v>56</v>
      </c>
      <c r="C20" s="5" t="s">
        <v>566</v>
      </c>
      <c r="D20" s="5">
        <v>43692</v>
      </c>
      <c r="E20" s="6">
        <v>0.98819444444444438</v>
      </c>
      <c r="F20" s="6">
        <v>9.0277777777777787E-3</v>
      </c>
      <c r="G20" s="6">
        <v>0.40208333333333335</v>
      </c>
      <c r="H20" s="6">
        <v>0.41388888888888892</v>
      </c>
      <c r="I20" s="6">
        <v>0.42569444444444443</v>
      </c>
      <c r="J20" s="6">
        <v>0.39305555555555555</v>
      </c>
      <c r="K20" s="6">
        <v>0.30694444444444441</v>
      </c>
      <c r="L20" t="s">
        <v>211</v>
      </c>
      <c r="M20" s="1">
        <v>8.6111111111111124E-2</v>
      </c>
      <c r="N20" t="s">
        <v>212</v>
      </c>
      <c r="O20" t="s">
        <v>213</v>
      </c>
      <c r="P20" s="1">
        <v>2.0833333333333332E-2</v>
      </c>
      <c r="Q20">
        <v>44</v>
      </c>
      <c r="R20">
        <v>44</v>
      </c>
      <c r="S20" s="1">
        <v>6.9791666666666674E-3</v>
      </c>
      <c r="T20" s="1">
        <v>1.9560185185185184E-3</v>
      </c>
      <c r="U20">
        <v>461</v>
      </c>
      <c r="V20" t="s">
        <v>92</v>
      </c>
      <c r="W20">
        <v>105</v>
      </c>
      <c r="X20" t="s">
        <v>146</v>
      </c>
      <c r="Y20">
        <v>68</v>
      </c>
      <c r="Z20" s="1">
        <v>4.7106481481481478E-3</v>
      </c>
      <c r="AA20">
        <v>13</v>
      </c>
      <c r="AB20" t="s">
        <v>214</v>
      </c>
      <c r="AC20">
        <v>15801</v>
      </c>
      <c r="AD20" t="s">
        <v>215</v>
      </c>
      <c r="AE20" t="s">
        <v>216</v>
      </c>
      <c r="AF20" t="s">
        <v>217</v>
      </c>
      <c r="AG20">
        <v>40</v>
      </c>
      <c r="AH20" t="s">
        <v>151</v>
      </c>
      <c r="AI20">
        <v>1</v>
      </c>
      <c r="AJ20" s="3">
        <f t="shared" si="0"/>
        <v>0.98819444444444438</v>
      </c>
      <c r="AK20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1423</v>
      </c>
      <c r="AL20" s="3">
        <f t="shared" si="1"/>
        <v>1.0090277777777779</v>
      </c>
      <c r="AM20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1453</v>
      </c>
      <c r="AN20">
        <f>IF(Tableau1[[#This Row],[Woke up]]="","",60*HOUR(Tableau1[[#This Row],[Woke up]])+MINUTE(Tableau1[[#This Row],[Woke up]]))</f>
        <v>579</v>
      </c>
      <c r="AO20">
        <f>IF(Tableau1[[#This Row],[Got up]]="","",60*HOUR(Tableau1[[#This Row],[Got up]])+MINUTE(Tableau1[[#This Row],[Got up]]))</f>
        <v>596</v>
      </c>
      <c r="AP20">
        <f>IF(Tableau1[Time in bed]="","",HOUR(Tableau1[[#This Row],[Time in bed]])*60+MINUTE(Tableau1[[#This Row],[Time in bed]]))</f>
        <v>613</v>
      </c>
      <c r="AQ20">
        <f>IF(Tableau1[Assumed sleep]="","",HOUR(Tableau1[[#This Row],[Assumed sleep]])*60+MINUTE(Tableau1[[#This Row],[Assumed sleep]]))</f>
        <v>566</v>
      </c>
      <c r="AR20">
        <f>IF(Tableau1[Actual sleep time]="","",HOUR(Tableau1[[#This Row],[Actual sleep time]])*60+MINUTE(Tableau1[[#This Row],[Actual sleep time]]))</f>
        <v>442</v>
      </c>
      <c r="AS20">
        <f>IF(Tableau1[Actual wake time]="","",HOUR(Tableau1[[#This Row],[Actual wake time]])*60+MINUTE(Tableau1[[#This Row],[Actual wake time]]))</f>
        <v>124</v>
      </c>
      <c r="AT20">
        <f>IF(Tableau1[Sleep latency]="","",HOUR(Tableau1[[#This Row],[Sleep latency]])*60+MINUTE(Tableau1[[#This Row],[Sleep latency]]))</f>
        <v>30</v>
      </c>
      <c r="AU20" s="4">
        <v>37.700000000000003</v>
      </c>
      <c r="AV20">
        <v>37.700000000000003</v>
      </c>
    </row>
    <row r="21" spans="1:48" x14ac:dyDescent="0.25">
      <c r="A21" s="5">
        <v>6</v>
      </c>
      <c r="B21" s="5" t="s">
        <v>66</v>
      </c>
      <c r="C21" s="5" t="s">
        <v>567</v>
      </c>
      <c r="D21" s="5">
        <v>43693</v>
      </c>
      <c r="E21" s="6">
        <v>0.9819444444444444</v>
      </c>
      <c r="F21" s="6">
        <v>6.9444444444444447E-4</v>
      </c>
      <c r="G21" s="6">
        <v>0.3125</v>
      </c>
      <c r="H21" s="6">
        <v>0.31319444444444444</v>
      </c>
      <c r="I21" s="6">
        <v>0.33124999999999999</v>
      </c>
      <c r="J21" s="6">
        <v>0.31180555555555556</v>
      </c>
      <c r="K21" s="6">
        <v>0.25555555555555559</v>
      </c>
      <c r="L21">
        <v>82</v>
      </c>
      <c r="M21" s="1">
        <v>5.6250000000000001E-2</v>
      </c>
      <c r="N21">
        <v>18</v>
      </c>
      <c r="O21" t="s">
        <v>184</v>
      </c>
      <c r="P21" s="1">
        <v>1.8749999999999999E-2</v>
      </c>
      <c r="Q21">
        <v>38</v>
      </c>
      <c r="R21">
        <v>38</v>
      </c>
      <c r="S21" s="1">
        <v>6.7245370370370367E-3</v>
      </c>
      <c r="T21" s="1">
        <v>1.4814814814814814E-3</v>
      </c>
      <c r="U21">
        <v>366</v>
      </c>
      <c r="V21" t="s">
        <v>218</v>
      </c>
      <c r="W21">
        <v>83</v>
      </c>
      <c r="X21" t="s">
        <v>219</v>
      </c>
      <c r="Y21">
        <v>61</v>
      </c>
      <c r="Z21" s="1">
        <v>4.1666666666666666E-3</v>
      </c>
      <c r="AA21">
        <v>10</v>
      </c>
      <c r="AB21" t="s">
        <v>220</v>
      </c>
      <c r="AC21">
        <v>10361</v>
      </c>
      <c r="AD21" t="s">
        <v>221</v>
      </c>
      <c r="AE21" t="s">
        <v>222</v>
      </c>
      <c r="AF21" t="s">
        <v>223</v>
      </c>
      <c r="AG21">
        <v>40</v>
      </c>
      <c r="AH21" t="s">
        <v>224</v>
      </c>
      <c r="AI21">
        <v>1</v>
      </c>
      <c r="AJ21" s="3">
        <f t="shared" si="0"/>
        <v>0.9819444444444444</v>
      </c>
      <c r="AK21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1414</v>
      </c>
      <c r="AL21" s="3">
        <f t="shared" si="1"/>
        <v>1.0006944444444446</v>
      </c>
      <c r="AM21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1441</v>
      </c>
      <c r="AN21">
        <f>IF(Tableau1[[#This Row],[Woke up]]="","",60*HOUR(Tableau1[[#This Row],[Woke up]])+MINUTE(Tableau1[[#This Row],[Woke up]]))</f>
        <v>450</v>
      </c>
      <c r="AO21">
        <f>IF(Tableau1[[#This Row],[Got up]]="","",60*HOUR(Tableau1[[#This Row],[Got up]])+MINUTE(Tableau1[[#This Row],[Got up]]))</f>
        <v>451</v>
      </c>
      <c r="AP21">
        <f>IF(Tableau1[Time in bed]="","",HOUR(Tableau1[[#This Row],[Time in bed]])*60+MINUTE(Tableau1[[#This Row],[Time in bed]]))</f>
        <v>477</v>
      </c>
      <c r="AQ21">
        <f>IF(Tableau1[Assumed sleep]="","",HOUR(Tableau1[[#This Row],[Assumed sleep]])*60+MINUTE(Tableau1[[#This Row],[Assumed sleep]]))</f>
        <v>449</v>
      </c>
      <c r="AR21">
        <f>IF(Tableau1[Actual sleep time]="","",HOUR(Tableau1[[#This Row],[Actual sleep time]])*60+MINUTE(Tableau1[[#This Row],[Actual sleep time]]))</f>
        <v>368</v>
      </c>
      <c r="AS21">
        <f>IF(Tableau1[Actual wake time]="","",HOUR(Tableau1[[#This Row],[Actual wake time]])*60+MINUTE(Tableau1[[#This Row],[Actual wake time]]))</f>
        <v>81</v>
      </c>
      <c r="AT21">
        <f>IF(Tableau1[Sleep latency]="","",HOUR(Tableau1[[#This Row],[Sleep latency]])*60+MINUTE(Tableau1[[#This Row],[Sleep latency]]))</f>
        <v>27</v>
      </c>
      <c r="AU21" s="4">
        <v>34.9</v>
      </c>
      <c r="AV21">
        <v>34.9</v>
      </c>
    </row>
    <row r="22" spans="1:48" x14ac:dyDescent="0.25">
      <c r="A22" s="5">
        <v>26</v>
      </c>
      <c r="B22" s="5" t="s">
        <v>35</v>
      </c>
      <c r="C22" s="5" t="s">
        <v>564</v>
      </c>
      <c r="D22" s="5">
        <v>43690</v>
      </c>
      <c r="E22" s="6">
        <v>0.96458333333333324</v>
      </c>
      <c r="F22" s="6">
        <v>0.96805555555555556</v>
      </c>
      <c r="G22" s="6">
        <v>0.38541666666666669</v>
      </c>
      <c r="H22" s="6">
        <v>0.38680555555555557</v>
      </c>
      <c r="I22" s="6">
        <v>0.42222222222222222</v>
      </c>
      <c r="J22" s="6">
        <v>0.41736111111111113</v>
      </c>
      <c r="K22" s="6">
        <v>0.3354166666666667</v>
      </c>
      <c r="L22" t="s">
        <v>145</v>
      </c>
      <c r="M22" s="1">
        <v>8.1944444444444445E-2</v>
      </c>
      <c r="N22" t="s">
        <v>230</v>
      </c>
      <c r="O22" t="s">
        <v>231</v>
      </c>
      <c r="P22" s="1">
        <v>3.472222222222222E-3</v>
      </c>
      <c r="Q22">
        <v>41</v>
      </c>
      <c r="R22">
        <v>42</v>
      </c>
      <c r="S22" s="1">
        <v>8.1828703703703699E-3</v>
      </c>
      <c r="T22" s="1">
        <v>1.9560185185185184E-3</v>
      </c>
      <c r="U22">
        <v>502</v>
      </c>
      <c r="V22" t="s">
        <v>139</v>
      </c>
      <c r="W22">
        <v>99</v>
      </c>
      <c r="X22" t="s">
        <v>140</v>
      </c>
      <c r="Y22">
        <v>55</v>
      </c>
      <c r="Z22" s="1">
        <v>6.3425925925925915E-3</v>
      </c>
      <c r="AA22">
        <v>6</v>
      </c>
      <c r="AB22" t="s">
        <v>232</v>
      </c>
      <c r="AC22">
        <v>15674</v>
      </c>
      <c r="AD22" t="s">
        <v>233</v>
      </c>
      <c r="AE22" t="s">
        <v>234</v>
      </c>
      <c r="AF22" t="s">
        <v>235</v>
      </c>
      <c r="AG22">
        <v>40</v>
      </c>
      <c r="AH22" t="s">
        <v>236</v>
      </c>
      <c r="AI22">
        <v>1</v>
      </c>
      <c r="AJ22" s="3">
        <f t="shared" si="0"/>
        <v>0.96458333333333324</v>
      </c>
      <c r="AK22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1389</v>
      </c>
      <c r="AL22" s="3">
        <f t="shared" si="1"/>
        <v>0.96805555555555556</v>
      </c>
      <c r="AM22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1394</v>
      </c>
      <c r="AN22">
        <f>IF(Tableau1[[#This Row],[Woke up]]="","",60*HOUR(Tableau1[[#This Row],[Woke up]])+MINUTE(Tableau1[[#This Row],[Woke up]]))</f>
        <v>555</v>
      </c>
      <c r="AO22">
        <f>IF(Tableau1[[#This Row],[Got up]]="","",60*HOUR(Tableau1[[#This Row],[Got up]])+MINUTE(Tableau1[[#This Row],[Got up]]))</f>
        <v>557</v>
      </c>
      <c r="AP22">
        <f>IF(Tableau1[Time in bed]="","",HOUR(Tableau1[[#This Row],[Time in bed]])*60+MINUTE(Tableau1[[#This Row],[Time in bed]]))</f>
        <v>608</v>
      </c>
      <c r="AQ22">
        <f>IF(Tableau1[Assumed sleep]="","",HOUR(Tableau1[[#This Row],[Assumed sleep]])*60+MINUTE(Tableau1[[#This Row],[Assumed sleep]]))</f>
        <v>601</v>
      </c>
      <c r="AR22">
        <f>IF(Tableau1[Actual sleep time]="","",HOUR(Tableau1[[#This Row],[Actual sleep time]])*60+MINUTE(Tableau1[[#This Row],[Actual sleep time]]))</f>
        <v>483</v>
      </c>
      <c r="AS22">
        <f>IF(Tableau1[Actual wake time]="","",HOUR(Tableau1[[#This Row],[Actual wake time]])*60+MINUTE(Tableau1[[#This Row],[Actual wake time]]))</f>
        <v>118</v>
      </c>
      <c r="AT22">
        <f>IF(Tableau1[Sleep latency]="","",HOUR(Tableau1[[#This Row],[Sleep latency]])*60+MINUTE(Tableau1[[#This Row],[Sleep latency]]))</f>
        <v>5</v>
      </c>
      <c r="AU22" s="4">
        <v>27.4</v>
      </c>
      <c r="AV22">
        <v>27.4</v>
      </c>
    </row>
    <row r="23" spans="1:48" x14ac:dyDescent="0.25">
      <c r="A23" s="5">
        <v>26</v>
      </c>
      <c r="B23" s="5" t="s">
        <v>46</v>
      </c>
      <c r="C23" s="5" t="s">
        <v>566</v>
      </c>
      <c r="D23" s="5">
        <v>43691</v>
      </c>
      <c r="E23" s="6">
        <v>1.5972222222222224E-2</v>
      </c>
      <c r="F23" s="6">
        <v>2.013888888888889E-2</v>
      </c>
      <c r="G23" s="6">
        <v>0.40763888888888888</v>
      </c>
      <c r="H23" s="6">
        <v>0.4145833333333333</v>
      </c>
      <c r="I23" s="6">
        <v>0.39861111111111108</v>
      </c>
      <c r="J23" s="6">
        <v>0.38750000000000001</v>
      </c>
      <c r="K23" s="6">
        <v>0.32569444444444445</v>
      </c>
      <c r="L23" t="s">
        <v>151</v>
      </c>
      <c r="M23" s="1">
        <v>6.1805555555555558E-2</v>
      </c>
      <c r="N23" t="s">
        <v>152</v>
      </c>
      <c r="O23" t="s">
        <v>237</v>
      </c>
      <c r="P23" s="1">
        <v>4.1666666666666666E-3</v>
      </c>
      <c r="Q23">
        <v>37</v>
      </c>
      <c r="R23">
        <v>37</v>
      </c>
      <c r="S23" s="1">
        <v>8.8078703703703704E-3</v>
      </c>
      <c r="T23" s="1">
        <v>1.6666666666666668E-3</v>
      </c>
      <c r="U23">
        <v>478</v>
      </c>
      <c r="V23" t="s">
        <v>238</v>
      </c>
      <c r="W23">
        <v>80</v>
      </c>
      <c r="X23" t="s">
        <v>124</v>
      </c>
      <c r="Y23">
        <v>55</v>
      </c>
      <c r="Z23" s="1">
        <v>6.030092592592593E-3</v>
      </c>
      <c r="AA23">
        <v>9</v>
      </c>
      <c r="AB23" t="s">
        <v>220</v>
      </c>
      <c r="AC23">
        <v>10410</v>
      </c>
      <c r="AD23" t="s">
        <v>239</v>
      </c>
      <c r="AE23" t="s">
        <v>240</v>
      </c>
      <c r="AF23" t="s">
        <v>241</v>
      </c>
      <c r="AG23">
        <v>40</v>
      </c>
      <c r="AH23" t="s">
        <v>119</v>
      </c>
      <c r="AI23">
        <v>1</v>
      </c>
      <c r="AJ23" s="3">
        <f t="shared" si="0"/>
        <v>1.0159722222222223</v>
      </c>
      <c r="AK23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1463</v>
      </c>
      <c r="AL23" s="3">
        <f t="shared" si="1"/>
        <v>1.0201388888888889</v>
      </c>
      <c r="AM23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1469</v>
      </c>
      <c r="AN23">
        <f>IF(Tableau1[[#This Row],[Woke up]]="","",60*HOUR(Tableau1[[#This Row],[Woke up]])+MINUTE(Tableau1[[#This Row],[Woke up]]))</f>
        <v>587</v>
      </c>
      <c r="AO23">
        <f>IF(Tableau1[[#This Row],[Got up]]="","",60*HOUR(Tableau1[[#This Row],[Got up]])+MINUTE(Tableau1[[#This Row],[Got up]]))</f>
        <v>597</v>
      </c>
      <c r="AP23">
        <f>IF(Tableau1[Time in bed]="","",HOUR(Tableau1[[#This Row],[Time in bed]])*60+MINUTE(Tableau1[[#This Row],[Time in bed]]))</f>
        <v>574</v>
      </c>
      <c r="AQ23">
        <f>IF(Tableau1[Assumed sleep]="","",HOUR(Tableau1[[#This Row],[Assumed sleep]])*60+MINUTE(Tableau1[[#This Row],[Assumed sleep]]))</f>
        <v>558</v>
      </c>
      <c r="AR23">
        <f>IF(Tableau1[Actual sleep time]="","",HOUR(Tableau1[[#This Row],[Actual sleep time]])*60+MINUTE(Tableau1[[#This Row],[Actual sleep time]]))</f>
        <v>469</v>
      </c>
      <c r="AS23">
        <f>IF(Tableau1[Actual wake time]="","",HOUR(Tableau1[[#This Row],[Actual wake time]])*60+MINUTE(Tableau1[[#This Row],[Actual wake time]]))</f>
        <v>89</v>
      </c>
      <c r="AT23">
        <f>IF(Tableau1[Sleep latency]="","",HOUR(Tableau1[[#This Row],[Sleep latency]])*60+MINUTE(Tableau1[[#This Row],[Sleep latency]]))</f>
        <v>6</v>
      </c>
      <c r="AU23" s="4">
        <v>30.7</v>
      </c>
      <c r="AV23">
        <v>30.7</v>
      </c>
    </row>
    <row r="24" spans="1:48" x14ac:dyDescent="0.25">
      <c r="A24" s="5">
        <v>26</v>
      </c>
      <c r="B24" s="5" t="s">
        <v>56</v>
      </c>
      <c r="C24" s="5" t="s">
        <v>566</v>
      </c>
      <c r="D24" s="5">
        <v>43692</v>
      </c>
      <c r="E24" s="6">
        <v>0.99791666666666667</v>
      </c>
      <c r="F24" s="6">
        <v>2.7777777777777779E-3</v>
      </c>
      <c r="G24" s="6">
        <v>0.40416666666666662</v>
      </c>
      <c r="H24" s="6">
        <v>0.4152777777777778</v>
      </c>
      <c r="I24" s="6">
        <v>0.41736111111111113</v>
      </c>
      <c r="J24" s="6">
        <v>0.40138888888888885</v>
      </c>
      <c r="K24" s="6">
        <v>0.32083333333333336</v>
      </c>
      <c r="L24" t="s">
        <v>161</v>
      </c>
      <c r="M24" s="1">
        <v>8.0555555555555561E-2</v>
      </c>
      <c r="N24" t="s">
        <v>162</v>
      </c>
      <c r="O24" t="s">
        <v>242</v>
      </c>
      <c r="P24" s="1">
        <v>4.8611111111111112E-3</v>
      </c>
      <c r="Q24">
        <v>44</v>
      </c>
      <c r="R24">
        <v>45</v>
      </c>
      <c r="S24" s="1">
        <v>7.2916666666666659E-3</v>
      </c>
      <c r="T24" s="1">
        <v>1.7939814814814815E-3</v>
      </c>
      <c r="U24">
        <v>477</v>
      </c>
      <c r="V24" t="s">
        <v>243</v>
      </c>
      <c r="W24">
        <v>101</v>
      </c>
      <c r="X24" t="s">
        <v>244</v>
      </c>
      <c r="Y24">
        <v>69</v>
      </c>
      <c r="Z24" s="1">
        <v>4.8032407407407407E-3</v>
      </c>
      <c r="AA24">
        <v>12</v>
      </c>
      <c r="AB24" t="s">
        <v>245</v>
      </c>
      <c r="AC24">
        <v>12538</v>
      </c>
      <c r="AD24" t="s">
        <v>246</v>
      </c>
      <c r="AE24" t="s">
        <v>247</v>
      </c>
      <c r="AF24" t="s">
        <v>223</v>
      </c>
      <c r="AG24">
        <v>40</v>
      </c>
      <c r="AH24" t="s">
        <v>99</v>
      </c>
      <c r="AI24">
        <v>1</v>
      </c>
      <c r="AJ24" s="3">
        <f t="shared" si="0"/>
        <v>0.99791666666666667</v>
      </c>
      <c r="AK24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1437</v>
      </c>
      <c r="AL24" s="3">
        <f t="shared" si="1"/>
        <v>1.0027777777777778</v>
      </c>
      <c r="AM24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1444</v>
      </c>
      <c r="AN24">
        <f>IF(Tableau1[[#This Row],[Woke up]]="","",60*HOUR(Tableau1[[#This Row],[Woke up]])+MINUTE(Tableau1[[#This Row],[Woke up]]))</f>
        <v>582</v>
      </c>
      <c r="AO24">
        <f>IF(Tableau1[[#This Row],[Got up]]="","",60*HOUR(Tableau1[[#This Row],[Got up]])+MINUTE(Tableau1[[#This Row],[Got up]]))</f>
        <v>598</v>
      </c>
      <c r="AP24">
        <f>IF(Tableau1[Time in bed]="","",HOUR(Tableau1[[#This Row],[Time in bed]])*60+MINUTE(Tableau1[[#This Row],[Time in bed]]))</f>
        <v>601</v>
      </c>
      <c r="AQ24">
        <f>IF(Tableau1[Assumed sleep]="","",HOUR(Tableau1[[#This Row],[Assumed sleep]])*60+MINUTE(Tableau1[[#This Row],[Assumed sleep]]))</f>
        <v>578</v>
      </c>
      <c r="AR24">
        <f>IF(Tableau1[Actual sleep time]="","",HOUR(Tableau1[[#This Row],[Actual sleep time]])*60+MINUTE(Tableau1[[#This Row],[Actual sleep time]]))</f>
        <v>462</v>
      </c>
      <c r="AS24">
        <f>IF(Tableau1[Actual wake time]="","",HOUR(Tableau1[[#This Row],[Actual wake time]])*60+MINUTE(Tableau1[[#This Row],[Actual wake time]]))</f>
        <v>116</v>
      </c>
      <c r="AT24">
        <f>IF(Tableau1[Sleep latency]="","",HOUR(Tableau1[[#This Row],[Sleep latency]])*60+MINUTE(Tableau1[[#This Row],[Sleep latency]]))</f>
        <v>7</v>
      </c>
      <c r="AU24" s="4">
        <v>34.9</v>
      </c>
      <c r="AV24">
        <v>34.9</v>
      </c>
    </row>
    <row r="25" spans="1:48" x14ac:dyDescent="0.25">
      <c r="A25" s="5">
        <v>26</v>
      </c>
      <c r="B25" s="5" t="s">
        <v>66</v>
      </c>
      <c r="C25" s="5" t="s">
        <v>568</v>
      </c>
      <c r="D25" s="5">
        <v>43693</v>
      </c>
      <c r="E25" s="6">
        <v>3.472222222222222E-3</v>
      </c>
      <c r="F25" s="6">
        <v>3.2638888888888891E-2</v>
      </c>
      <c r="G25" s="6">
        <v>0.3125</v>
      </c>
      <c r="H25" s="6">
        <v>0.31319444444444444</v>
      </c>
      <c r="I25" s="6">
        <v>0.30972222222222223</v>
      </c>
      <c r="J25" s="6">
        <v>0.27986111111111112</v>
      </c>
      <c r="K25" s="6">
        <v>0.22291666666666665</v>
      </c>
      <c r="L25" t="s">
        <v>248</v>
      </c>
      <c r="M25" s="1">
        <v>5.6944444444444443E-2</v>
      </c>
      <c r="N25" t="s">
        <v>54</v>
      </c>
      <c r="O25">
        <v>72</v>
      </c>
      <c r="P25" s="1">
        <v>2.9166666666666664E-2</v>
      </c>
      <c r="Q25">
        <v>26</v>
      </c>
      <c r="R25">
        <v>27</v>
      </c>
      <c r="S25" s="1">
        <v>8.5763888888888886E-3</v>
      </c>
      <c r="T25" s="1">
        <v>2.1064814814814813E-3</v>
      </c>
      <c r="U25">
        <v>334</v>
      </c>
      <c r="V25" t="s">
        <v>138</v>
      </c>
      <c r="W25">
        <v>69</v>
      </c>
      <c r="X25" t="s">
        <v>249</v>
      </c>
      <c r="Y25">
        <v>45</v>
      </c>
      <c r="Z25" s="1">
        <v>5.1504629629629635E-3</v>
      </c>
      <c r="AA25">
        <v>12</v>
      </c>
      <c r="AB25" t="s">
        <v>250</v>
      </c>
      <c r="AC25">
        <v>9398</v>
      </c>
      <c r="AD25" t="s">
        <v>251</v>
      </c>
      <c r="AE25" t="s">
        <v>252</v>
      </c>
      <c r="AF25" t="s">
        <v>253</v>
      </c>
      <c r="AG25">
        <v>40</v>
      </c>
      <c r="AH25" t="s">
        <v>84</v>
      </c>
      <c r="AI25">
        <v>1</v>
      </c>
      <c r="AJ25" s="3">
        <f t="shared" si="0"/>
        <v>1.0034722222222223</v>
      </c>
      <c r="AK25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1445</v>
      </c>
      <c r="AL25" s="3">
        <f t="shared" si="1"/>
        <v>1.0326388888888889</v>
      </c>
      <c r="AM25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1487</v>
      </c>
      <c r="AN25">
        <f>IF(Tableau1[[#This Row],[Woke up]]="","",60*HOUR(Tableau1[[#This Row],[Woke up]])+MINUTE(Tableau1[[#This Row],[Woke up]]))</f>
        <v>450</v>
      </c>
      <c r="AO25">
        <f>IF(Tableau1[[#This Row],[Got up]]="","",60*HOUR(Tableau1[[#This Row],[Got up]])+MINUTE(Tableau1[[#This Row],[Got up]]))</f>
        <v>451</v>
      </c>
      <c r="AP25">
        <f>IF(Tableau1[Time in bed]="","",HOUR(Tableau1[[#This Row],[Time in bed]])*60+MINUTE(Tableau1[[#This Row],[Time in bed]]))</f>
        <v>446</v>
      </c>
      <c r="AQ25">
        <f>IF(Tableau1[Assumed sleep]="","",HOUR(Tableau1[[#This Row],[Assumed sleep]])*60+MINUTE(Tableau1[[#This Row],[Assumed sleep]]))</f>
        <v>403</v>
      </c>
      <c r="AR25">
        <f>IF(Tableau1[Actual sleep time]="","",HOUR(Tableau1[[#This Row],[Actual sleep time]])*60+MINUTE(Tableau1[[#This Row],[Actual sleep time]]))</f>
        <v>321</v>
      </c>
      <c r="AS25">
        <f>IF(Tableau1[Actual wake time]="","",HOUR(Tableau1[[#This Row],[Actual wake time]])*60+MINUTE(Tableau1[[#This Row],[Actual wake time]]))</f>
        <v>82</v>
      </c>
      <c r="AT25">
        <f>IF(Tableau1[Sleep latency]="","",HOUR(Tableau1[[#This Row],[Sleep latency]])*60+MINUTE(Tableau1[[#This Row],[Sleep latency]]))</f>
        <v>42</v>
      </c>
      <c r="AU25" s="4">
        <v>43.8</v>
      </c>
      <c r="AV25">
        <v>43.8</v>
      </c>
    </row>
    <row r="26" spans="1:48" x14ac:dyDescent="0.25">
      <c r="A26" s="5">
        <v>7</v>
      </c>
      <c r="B26" s="5" t="s">
        <v>35</v>
      </c>
      <c r="C26" s="5" t="s">
        <v>565</v>
      </c>
      <c r="D26" s="5">
        <v>43690</v>
      </c>
      <c r="E26" s="6">
        <v>0.1013888888888889</v>
      </c>
      <c r="F26" s="6">
        <v>0.22916666666666666</v>
      </c>
      <c r="G26" s="6">
        <v>0.51944444444444449</v>
      </c>
      <c r="H26" s="6">
        <v>0.5229166666666667</v>
      </c>
      <c r="I26" s="6">
        <v>0.42152777777777778</v>
      </c>
      <c r="J26" s="6">
        <v>0.2902777777777778</v>
      </c>
      <c r="K26" s="6">
        <v>0.2638888888888889</v>
      </c>
      <c r="L26" t="s">
        <v>158</v>
      </c>
      <c r="M26" s="1">
        <v>2.6388888888888889E-2</v>
      </c>
      <c r="N26" t="s">
        <v>255</v>
      </c>
      <c r="O26" t="s">
        <v>256</v>
      </c>
      <c r="P26" s="1">
        <v>0.1277777777777778</v>
      </c>
      <c r="Q26">
        <v>28</v>
      </c>
      <c r="R26">
        <v>27</v>
      </c>
      <c r="S26" s="1">
        <v>9.4212962962962957E-3</v>
      </c>
      <c r="T26" s="1">
        <v>9.7222222222222209E-4</v>
      </c>
      <c r="U26">
        <v>336</v>
      </c>
      <c r="V26" t="s">
        <v>145</v>
      </c>
      <c r="W26">
        <v>82</v>
      </c>
      <c r="X26" t="s">
        <v>230</v>
      </c>
      <c r="Y26">
        <v>65</v>
      </c>
      <c r="Z26" s="1">
        <v>3.5879629629629629E-3</v>
      </c>
      <c r="AA26">
        <v>11</v>
      </c>
      <c r="AB26" t="s">
        <v>156</v>
      </c>
      <c r="AC26">
        <v>4410</v>
      </c>
      <c r="AD26" t="s">
        <v>257</v>
      </c>
      <c r="AE26" t="s">
        <v>258</v>
      </c>
      <c r="AF26" t="s">
        <v>259</v>
      </c>
      <c r="AG26">
        <v>40</v>
      </c>
      <c r="AH26" t="s">
        <v>67</v>
      </c>
      <c r="AI26">
        <v>1</v>
      </c>
      <c r="AJ26" s="3">
        <f t="shared" si="0"/>
        <v>1.101388888888889</v>
      </c>
      <c r="AK26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1586</v>
      </c>
      <c r="AL26" s="3">
        <f t="shared" si="1"/>
        <v>0.22916666666666666</v>
      </c>
      <c r="AM26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1770</v>
      </c>
      <c r="AN26">
        <f>IF(Tableau1[[#This Row],[Woke up]]="","",60*HOUR(Tableau1[[#This Row],[Woke up]])+MINUTE(Tableau1[[#This Row],[Woke up]]))</f>
        <v>748</v>
      </c>
      <c r="AO26">
        <f>IF(Tableau1[[#This Row],[Got up]]="","",60*HOUR(Tableau1[[#This Row],[Got up]])+MINUTE(Tableau1[[#This Row],[Got up]]))</f>
        <v>753</v>
      </c>
      <c r="AP26">
        <f>IF(Tableau1[Time in bed]="","",HOUR(Tableau1[[#This Row],[Time in bed]])*60+MINUTE(Tableau1[[#This Row],[Time in bed]]))</f>
        <v>607</v>
      </c>
      <c r="AQ26">
        <f>IF(Tableau1[Assumed sleep]="","",HOUR(Tableau1[[#This Row],[Assumed sleep]])*60+MINUTE(Tableau1[[#This Row],[Assumed sleep]]))</f>
        <v>418</v>
      </c>
      <c r="AR26">
        <f>IF(Tableau1[Actual sleep time]="","",HOUR(Tableau1[[#This Row],[Actual sleep time]])*60+MINUTE(Tableau1[[#This Row],[Actual sleep time]]))</f>
        <v>380</v>
      </c>
      <c r="AS26">
        <f>IF(Tableau1[Actual wake time]="","",HOUR(Tableau1[[#This Row],[Actual wake time]])*60+MINUTE(Tableau1[[#This Row],[Actual wake time]]))</f>
        <v>38</v>
      </c>
      <c r="AT26">
        <f>IF(Tableau1[Sleep latency]="","",HOUR(Tableau1[[#This Row],[Sleep latency]])*60+MINUTE(Tableau1[[#This Row],[Sleep latency]]))</f>
        <v>184</v>
      </c>
      <c r="AU26" s="4">
        <v>36.5</v>
      </c>
      <c r="AV26">
        <v>36.5</v>
      </c>
    </row>
    <row r="27" spans="1:48" x14ac:dyDescent="0.25">
      <c r="A27" s="5">
        <v>7</v>
      </c>
      <c r="B27" s="5" t="s">
        <v>46</v>
      </c>
      <c r="C27" s="5" t="s">
        <v>566</v>
      </c>
      <c r="D27" s="5">
        <v>43691</v>
      </c>
      <c r="E27" s="6">
        <v>3.472222222222222E-3</v>
      </c>
      <c r="F27" s="6">
        <v>2.013888888888889E-2</v>
      </c>
      <c r="G27" s="6">
        <v>0.3756944444444445</v>
      </c>
      <c r="H27" s="6">
        <v>0.37777777777777777</v>
      </c>
      <c r="I27" s="6">
        <v>0.3743055555555555</v>
      </c>
      <c r="J27" s="6">
        <v>0.35555555555555557</v>
      </c>
      <c r="K27" s="6">
        <v>0.28750000000000003</v>
      </c>
      <c r="L27" t="s">
        <v>260</v>
      </c>
      <c r="M27" s="1">
        <v>6.805555555555555E-2</v>
      </c>
      <c r="N27" t="s">
        <v>214</v>
      </c>
      <c r="O27" t="s">
        <v>261</v>
      </c>
      <c r="P27" s="1">
        <v>1.6666666666666666E-2</v>
      </c>
      <c r="Q27">
        <v>36</v>
      </c>
      <c r="R27">
        <v>36</v>
      </c>
      <c r="S27" s="1">
        <v>7.9861111111111122E-3</v>
      </c>
      <c r="T27" s="1">
        <v>1.8865740740740742E-3</v>
      </c>
      <c r="U27">
        <v>370</v>
      </c>
      <c r="V27" t="s">
        <v>262</v>
      </c>
      <c r="W27">
        <v>142</v>
      </c>
      <c r="X27" t="s">
        <v>263</v>
      </c>
      <c r="Y27">
        <v>71</v>
      </c>
      <c r="Z27" s="1">
        <v>3.6226851851851854E-3</v>
      </c>
      <c r="AA27">
        <v>19</v>
      </c>
      <c r="AB27" t="s">
        <v>264</v>
      </c>
      <c r="AC27">
        <v>14225</v>
      </c>
      <c r="AD27" t="s">
        <v>265</v>
      </c>
      <c r="AE27" t="s">
        <v>266</v>
      </c>
      <c r="AF27" t="s">
        <v>267</v>
      </c>
      <c r="AG27">
        <v>40</v>
      </c>
      <c r="AH27">
        <v>88</v>
      </c>
      <c r="AI27">
        <v>1</v>
      </c>
      <c r="AJ27" s="3">
        <f t="shared" si="0"/>
        <v>1.0034722222222223</v>
      </c>
      <c r="AK27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1445</v>
      </c>
      <c r="AL27" s="3">
        <f t="shared" si="1"/>
        <v>1.0201388888888889</v>
      </c>
      <c r="AM27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1469</v>
      </c>
      <c r="AN27">
        <f>IF(Tableau1[[#This Row],[Woke up]]="","",60*HOUR(Tableau1[[#This Row],[Woke up]])+MINUTE(Tableau1[[#This Row],[Woke up]]))</f>
        <v>541</v>
      </c>
      <c r="AO27">
        <f>IF(Tableau1[[#This Row],[Got up]]="","",60*HOUR(Tableau1[[#This Row],[Got up]])+MINUTE(Tableau1[[#This Row],[Got up]]))</f>
        <v>544</v>
      </c>
      <c r="AP27">
        <f>IF(Tableau1[Time in bed]="","",HOUR(Tableau1[[#This Row],[Time in bed]])*60+MINUTE(Tableau1[[#This Row],[Time in bed]]))</f>
        <v>539</v>
      </c>
      <c r="AQ27">
        <f>IF(Tableau1[Assumed sleep]="","",HOUR(Tableau1[[#This Row],[Assumed sleep]])*60+MINUTE(Tableau1[[#This Row],[Assumed sleep]]))</f>
        <v>512</v>
      </c>
      <c r="AR27">
        <f>IF(Tableau1[Actual sleep time]="","",HOUR(Tableau1[[#This Row],[Actual sleep time]])*60+MINUTE(Tableau1[[#This Row],[Actual sleep time]]))</f>
        <v>414</v>
      </c>
      <c r="AS27">
        <f>IF(Tableau1[Actual wake time]="","",HOUR(Tableau1[[#This Row],[Actual wake time]])*60+MINUTE(Tableau1[[#This Row],[Actual wake time]]))</f>
        <v>98</v>
      </c>
      <c r="AT27">
        <f>IF(Tableau1[Sleep latency]="","",HOUR(Tableau1[[#This Row],[Sleep latency]])*60+MINUTE(Tableau1[[#This Row],[Sleep latency]]))</f>
        <v>24</v>
      </c>
      <c r="AU27" s="4">
        <v>54.5</v>
      </c>
      <c r="AV27">
        <v>54.5</v>
      </c>
    </row>
    <row r="28" spans="1:48" x14ac:dyDescent="0.25">
      <c r="A28" s="5">
        <v>7</v>
      </c>
      <c r="B28" s="5" t="s">
        <v>56</v>
      </c>
      <c r="C28" s="5" t="s">
        <v>567</v>
      </c>
      <c r="D28" s="5">
        <v>43692</v>
      </c>
      <c r="E28" s="6">
        <v>3.888888888888889E-2</v>
      </c>
      <c r="F28" s="6">
        <v>0.10972222222222222</v>
      </c>
      <c r="G28" s="6">
        <v>0.27083333333333331</v>
      </c>
      <c r="H28" s="6">
        <v>0.27361111111111108</v>
      </c>
      <c r="I28" s="6">
        <v>0.23472222222222219</v>
      </c>
      <c r="J28" s="6">
        <v>0.16111111111111112</v>
      </c>
      <c r="K28" s="6">
        <v>0.13472222222222222</v>
      </c>
      <c r="L28" t="s">
        <v>236</v>
      </c>
      <c r="M28" s="1">
        <v>2.6388888888888889E-2</v>
      </c>
      <c r="N28" t="s">
        <v>220</v>
      </c>
      <c r="O28" t="s">
        <v>268</v>
      </c>
      <c r="P28" s="1">
        <v>7.0833333333333331E-2</v>
      </c>
      <c r="Q28">
        <v>16</v>
      </c>
      <c r="R28">
        <v>17</v>
      </c>
      <c r="S28" s="1">
        <v>8.4259259259259253E-3</v>
      </c>
      <c r="T28" s="1">
        <v>1.5509259259259261E-3</v>
      </c>
      <c r="U28">
        <v>167</v>
      </c>
      <c r="V28">
        <v>72</v>
      </c>
      <c r="W28">
        <v>65</v>
      </c>
      <c r="X28">
        <v>28</v>
      </c>
      <c r="Y28">
        <v>33</v>
      </c>
      <c r="Z28" s="1">
        <v>3.5185185185185185E-3</v>
      </c>
      <c r="AA28">
        <v>9</v>
      </c>
      <c r="AB28" t="s">
        <v>269</v>
      </c>
      <c r="AC28">
        <v>4103</v>
      </c>
      <c r="AD28" t="s">
        <v>270</v>
      </c>
      <c r="AE28" t="s">
        <v>271</v>
      </c>
      <c r="AF28" t="s">
        <v>272</v>
      </c>
      <c r="AG28">
        <v>40</v>
      </c>
      <c r="AH28" t="s">
        <v>93</v>
      </c>
      <c r="AI28">
        <v>1</v>
      </c>
      <c r="AJ28" s="3">
        <f t="shared" ref="AJ28:AJ52" si="2">IFERROR(E28-INT(E28)+(E28-INT(E28)&lt;=1/6),"")</f>
        <v>1.038888888888889</v>
      </c>
      <c r="AK28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1496</v>
      </c>
      <c r="AL28" s="3">
        <f t="shared" ref="AL28:AL52" si="3">IFERROR(F28-INT(F28)+(F28-INT(F28)&lt;=1/6),"")</f>
        <v>1.1097222222222223</v>
      </c>
      <c r="AM28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1598</v>
      </c>
      <c r="AN28">
        <f>IF(Tableau1[[#This Row],[Woke up]]="","",60*HOUR(Tableau1[[#This Row],[Woke up]])+MINUTE(Tableau1[[#This Row],[Woke up]]))</f>
        <v>390</v>
      </c>
      <c r="AO28">
        <f>IF(Tableau1[[#This Row],[Got up]]="","",60*HOUR(Tableau1[[#This Row],[Got up]])+MINUTE(Tableau1[[#This Row],[Got up]]))</f>
        <v>394</v>
      </c>
      <c r="AP28">
        <f>IF(Tableau1[Time in bed]="","",HOUR(Tableau1[[#This Row],[Time in bed]])*60+MINUTE(Tableau1[[#This Row],[Time in bed]]))</f>
        <v>338</v>
      </c>
      <c r="AQ28">
        <f>IF(Tableau1[Assumed sleep]="","",HOUR(Tableau1[[#This Row],[Assumed sleep]])*60+MINUTE(Tableau1[[#This Row],[Assumed sleep]]))</f>
        <v>232</v>
      </c>
      <c r="AR28">
        <f>IF(Tableau1[Actual sleep time]="","",HOUR(Tableau1[[#This Row],[Actual sleep time]])*60+MINUTE(Tableau1[[#This Row],[Actual sleep time]]))</f>
        <v>194</v>
      </c>
      <c r="AS28">
        <f>IF(Tableau1[Actual wake time]="","",HOUR(Tableau1[[#This Row],[Actual wake time]])*60+MINUTE(Tableau1[[#This Row],[Actual wake time]]))</f>
        <v>38</v>
      </c>
      <c r="AT28">
        <f>IF(Tableau1[Sleep latency]="","",HOUR(Tableau1[[#This Row],[Sleep latency]])*60+MINUTE(Tableau1[[#This Row],[Sleep latency]]))</f>
        <v>102</v>
      </c>
      <c r="AU28" s="4">
        <v>55.3</v>
      </c>
      <c r="AV28">
        <v>55.3</v>
      </c>
    </row>
    <row r="29" spans="1:48" x14ac:dyDescent="0.25">
      <c r="A29" s="5">
        <v>7</v>
      </c>
      <c r="B29" s="5" t="s">
        <v>66</v>
      </c>
      <c r="C29" s="5" t="s">
        <v>568</v>
      </c>
      <c r="D29" s="5">
        <v>43693</v>
      </c>
      <c r="E29" s="6">
        <v>1.3888888888888888E-2</v>
      </c>
      <c r="F29" s="6">
        <v>4.4444444444444446E-2</v>
      </c>
      <c r="G29" s="6">
        <v>0.32291666666666669</v>
      </c>
      <c r="H29" s="6">
        <v>0.32430555555555557</v>
      </c>
      <c r="I29" s="6">
        <v>0.31041666666666667</v>
      </c>
      <c r="J29" s="6">
        <v>0.27847222222222223</v>
      </c>
      <c r="K29" s="6">
        <v>0.24374999999999999</v>
      </c>
      <c r="L29" t="s">
        <v>82</v>
      </c>
      <c r="M29" s="1">
        <v>3.4722222222222224E-2</v>
      </c>
      <c r="N29" t="s">
        <v>83</v>
      </c>
      <c r="O29" t="s">
        <v>273</v>
      </c>
      <c r="P29" s="1">
        <v>3.0555555555555555E-2</v>
      </c>
      <c r="Q29">
        <v>21</v>
      </c>
      <c r="R29">
        <v>22</v>
      </c>
      <c r="S29" s="1">
        <v>1.1608796296296296E-2</v>
      </c>
      <c r="T29" s="1">
        <v>1.5740740740740741E-3</v>
      </c>
      <c r="U29">
        <v>305</v>
      </c>
      <c r="V29" t="s">
        <v>274</v>
      </c>
      <c r="W29">
        <v>96</v>
      </c>
      <c r="X29" t="s">
        <v>275</v>
      </c>
      <c r="Y29">
        <v>54</v>
      </c>
      <c r="Z29" s="1">
        <v>3.9236111111111112E-3</v>
      </c>
      <c r="AA29">
        <v>18</v>
      </c>
      <c r="AB29" t="s">
        <v>276</v>
      </c>
      <c r="AC29">
        <v>8288</v>
      </c>
      <c r="AD29" t="s">
        <v>277</v>
      </c>
      <c r="AE29" t="s">
        <v>278</v>
      </c>
      <c r="AF29" t="s">
        <v>279</v>
      </c>
      <c r="AG29">
        <v>40</v>
      </c>
      <c r="AH29" t="s">
        <v>57</v>
      </c>
      <c r="AI29">
        <v>1</v>
      </c>
      <c r="AJ29" s="3">
        <f t="shared" si="2"/>
        <v>1.0138888888888888</v>
      </c>
      <c r="AK29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1460</v>
      </c>
      <c r="AL29" s="3">
        <f t="shared" si="3"/>
        <v>1.0444444444444445</v>
      </c>
      <c r="AM29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1504</v>
      </c>
      <c r="AN29">
        <f>IF(Tableau1[[#This Row],[Woke up]]="","",60*HOUR(Tableau1[[#This Row],[Woke up]])+MINUTE(Tableau1[[#This Row],[Woke up]]))</f>
        <v>465</v>
      </c>
      <c r="AO29">
        <f>IF(Tableau1[[#This Row],[Got up]]="","",60*HOUR(Tableau1[[#This Row],[Got up]])+MINUTE(Tableau1[[#This Row],[Got up]]))</f>
        <v>467</v>
      </c>
      <c r="AP29">
        <f>IF(Tableau1[Time in bed]="","",HOUR(Tableau1[[#This Row],[Time in bed]])*60+MINUTE(Tableau1[[#This Row],[Time in bed]]))</f>
        <v>447</v>
      </c>
      <c r="AQ29">
        <f>IF(Tableau1[Assumed sleep]="","",HOUR(Tableau1[[#This Row],[Assumed sleep]])*60+MINUTE(Tableau1[[#This Row],[Assumed sleep]]))</f>
        <v>401</v>
      </c>
      <c r="AR29">
        <f>IF(Tableau1[Actual sleep time]="","",HOUR(Tableau1[[#This Row],[Actual sleep time]])*60+MINUTE(Tableau1[[#This Row],[Actual sleep time]]))</f>
        <v>351</v>
      </c>
      <c r="AS29">
        <f>IF(Tableau1[Actual wake time]="","",HOUR(Tableau1[[#This Row],[Actual wake time]])*60+MINUTE(Tableau1[[#This Row],[Actual wake time]]))</f>
        <v>50</v>
      </c>
      <c r="AT29">
        <f>IF(Tableau1[Sleep latency]="","",HOUR(Tableau1[[#This Row],[Sleep latency]])*60+MINUTE(Tableau1[[#This Row],[Sleep latency]]))</f>
        <v>44</v>
      </c>
      <c r="AU29" s="4">
        <v>57.3</v>
      </c>
      <c r="AV29">
        <v>57.3</v>
      </c>
    </row>
    <row r="30" spans="1:48" x14ac:dyDescent="0.25">
      <c r="A30" s="5">
        <v>18</v>
      </c>
      <c r="B30" s="5" t="s">
        <v>35</v>
      </c>
      <c r="C30" s="5" t="s">
        <v>565</v>
      </c>
      <c r="D30" s="5">
        <v>43690</v>
      </c>
      <c r="E30" s="6">
        <v>2.7777777777777779E-3</v>
      </c>
      <c r="F30" s="6">
        <v>1.0416666666666666E-2</v>
      </c>
      <c r="G30" s="6">
        <v>0.39374999999999999</v>
      </c>
      <c r="H30" s="6">
        <v>0.39374999999999999</v>
      </c>
      <c r="I30" s="6">
        <v>0.39097222222222222</v>
      </c>
      <c r="J30" s="6">
        <v>0.3833333333333333</v>
      </c>
      <c r="K30" s="6">
        <v>0.31875000000000003</v>
      </c>
      <c r="L30" t="s">
        <v>39</v>
      </c>
      <c r="M30" s="1">
        <v>6.458333333333334E-2</v>
      </c>
      <c r="N30" t="s">
        <v>40</v>
      </c>
      <c r="O30" t="s">
        <v>218</v>
      </c>
      <c r="P30" s="1">
        <v>7.6388888888888886E-3</v>
      </c>
      <c r="Q30">
        <v>41</v>
      </c>
      <c r="R30">
        <v>42</v>
      </c>
      <c r="S30" s="1">
        <v>7.7777777777777767E-3</v>
      </c>
      <c r="T30" s="1">
        <v>1.5393518518518519E-3</v>
      </c>
      <c r="U30">
        <v>474</v>
      </c>
      <c r="V30" t="s">
        <v>282</v>
      </c>
      <c r="W30">
        <v>78</v>
      </c>
      <c r="X30" t="s">
        <v>87</v>
      </c>
      <c r="Y30">
        <v>62</v>
      </c>
      <c r="Z30" s="1">
        <v>5.3125000000000004E-3</v>
      </c>
      <c r="AA30">
        <v>12</v>
      </c>
      <c r="AB30" t="s">
        <v>41</v>
      </c>
      <c r="AC30">
        <v>11512</v>
      </c>
      <c r="AD30" t="s">
        <v>283</v>
      </c>
      <c r="AE30" t="s">
        <v>284</v>
      </c>
      <c r="AF30" t="s">
        <v>285</v>
      </c>
      <c r="AG30">
        <v>40</v>
      </c>
      <c r="AH30" t="s">
        <v>286</v>
      </c>
      <c r="AI30">
        <v>1</v>
      </c>
      <c r="AJ30" s="3">
        <f t="shared" si="2"/>
        <v>1.0027777777777778</v>
      </c>
      <c r="AK30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1444</v>
      </c>
      <c r="AL30" s="3">
        <f t="shared" si="3"/>
        <v>1.0104166666666667</v>
      </c>
      <c r="AM30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1455</v>
      </c>
      <c r="AN30">
        <f>IF(Tableau1[[#This Row],[Woke up]]="","",60*HOUR(Tableau1[[#This Row],[Woke up]])+MINUTE(Tableau1[[#This Row],[Woke up]]))</f>
        <v>567</v>
      </c>
      <c r="AO30">
        <f>IF(Tableau1[[#This Row],[Got up]]="","",60*HOUR(Tableau1[[#This Row],[Got up]])+MINUTE(Tableau1[[#This Row],[Got up]]))</f>
        <v>567</v>
      </c>
      <c r="AP30">
        <f>IF(Tableau1[Time in bed]="","",HOUR(Tableau1[[#This Row],[Time in bed]])*60+MINUTE(Tableau1[[#This Row],[Time in bed]]))</f>
        <v>563</v>
      </c>
      <c r="AQ30">
        <f>IF(Tableau1[Assumed sleep]="","",HOUR(Tableau1[[#This Row],[Assumed sleep]])*60+MINUTE(Tableau1[[#This Row],[Assumed sleep]]))</f>
        <v>552</v>
      </c>
      <c r="AR30">
        <f>IF(Tableau1[Actual sleep time]="","",HOUR(Tableau1[[#This Row],[Actual sleep time]])*60+MINUTE(Tableau1[[#This Row],[Actual sleep time]]))</f>
        <v>459</v>
      </c>
      <c r="AS30">
        <f>IF(Tableau1[Actual wake time]="","",HOUR(Tableau1[[#This Row],[Actual wake time]])*60+MINUTE(Tableau1[[#This Row],[Actual wake time]]))</f>
        <v>93</v>
      </c>
      <c r="AT30">
        <f>IF(Tableau1[Sleep latency]="","",HOUR(Tableau1[[#This Row],[Sleep latency]])*60+MINUTE(Tableau1[[#This Row],[Sleep latency]]))</f>
        <v>11</v>
      </c>
      <c r="AU30" s="4">
        <v>33.5</v>
      </c>
      <c r="AV30">
        <v>33.5</v>
      </c>
    </row>
    <row r="31" spans="1:48" x14ac:dyDescent="0.25">
      <c r="A31" s="5">
        <v>18</v>
      </c>
      <c r="B31" s="5" t="s">
        <v>46</v>
      </c>
      <c r="C31" s="5" t="s">
        <v>566</v>
      </c>
      <c r="D31" s="5">
        <v>43691</v>
      </c>
      <c r="E31" s="6">
        <v>1.3888888888888889E-3</v>
      </c>
      <c r="F31" s="6">
        <v>1.3888888888888889E-3</v>
      </c>
      <c r="G31" s="6">
        <v>0.3833333333333333</v>
      </c>
      <c r="H31" s="6">
        <v>0.38541666666666669</v>
      </c>
      <c r="I31" s="6">
        <v>0.3840277777777778</v>
      </c>
      <c r="J31" s="6">
        <v>0.38194444444444442</v>
      </c>
      <c r="K31" s="6">
        <v>0.30555555555555552</v>
      </c>
      <c r="L31">
        <v>80</v>
      </c>
      <c r="M31" s="1">
        <v>7.6388888888888895E-2</v>
      </c>
      <c r="N31">
        <v>20</v>
      </c>
      <c r="O31" t="s">
        <v>287</v>
      </c>
      <c r="P31" s="1">
        <v>0</v>
      </c>
      <c r="Q31">
        <v>42</v>
      </c>
      <c r="R31">
        <v>43</v>
      </c>
      <c r="S31" s="1">
        <v>7.2800925925925915E-3</v>
      </c>
      <c r="T31" s="1">
        <v>1.7708333333333332E-3</v>
      </c>
      <c r="U31">
        <v>473</v>
      </c>
      <c r="V31">
        <v>86</v>
      </c>
      <c r="W31">
        <v>77</v>
      </c>
      <c r="X31">
        <v>14</v>
      </c>
      <c r="Y31">
        <v>63</v>
      </c>
      <c r="Z31" s="1">
        <v>5.208333333333333E-3</v>
      </c>
      <c r="AA31">
        <v>13</v>
      </c>
      <c r="AB31" t="s">
        <v>163</v>
      </c>
      <c r="AC31">
        <v>11701</v>
      </c>
      <c r="AD31" t="s">
        <v>288</v>
      </c>
      <c r="AE31" t="s">
        <v>289</v>
      </c>
      <c r="AF31" t="s">
        <v>157</v>
      </c>
      <c r="AG31">
        <v>40</v>
      </c>
      <c r="AH31" t="s">
        <v>290</v>
      </c>
      <c r="AI31">
        <v>1</v>
      </c>
      <c r="AJ31" s="3">
        <f t="shared" si="2"/>
        <v>1.0013888888888889</v>
      </c>
      <c r="AK31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1442</v>
      </c>
      <c r="AL31" s="3">
        <f t="shared" si="3"/>
        <v>1.0013888888888889</v>
      </c>
      <c r="AM31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1442</v>
      </c>
      <c r="AN31">
        <f>IF(Tableau1[[#This Row],[Woke up]]="","",60*HOUR(Tableau1[[#This Row],[Woke up]])+MINUTE(Tableau1[[#This Row],[Woke up]]))</f>
        <v>552</v>
      </c>
      <c r="AO31">
        <f>IF(Tableau1[[#This Row],[Got up]]="","",60*HOUR(Tableau1[[#This Row],[Got up]])+MINUTE(Tableau1[[#This Row],[Got up]]))</f>
        <v>555</v>
      </c>
      <c r="AP31">
        <f>IF(Tableau1[Time in bed]="","",HOUR(Tableau1[[#This Row],[Time in bed]])*60+MINUTE(Tableau1[[#This Row],[Time in bed]]))</f>
        <v>553</v>
      </c>
      <c r="AQ31">
        <f>IF(Tableau1[Assumed sleep]="","",HOUR(Tableau1[[#This Row],[Assumed sleep]])*60+MINUTE(Tableau1[[#This Row],[Assumed sleep]]))</f>
        <v>550</v>
      </c>
      <c r="AR31">
        <f>IF(Tableau1[Actual sleep time]="","",HOUR(Tableau1[[#This Row],[Actual sleep time]])*60+MINUTE(Tableau1[[#This Row],[Actual sleep time]]))</f>
        <v>440</v>
      </c>
      <c r="AS31">
        <f>IF(Tableau1[Actual wake time]="","",HOUR(Tableau1[[#This Row],[Actual wake time]])*60+MINUTE(Tableau1[[#This Row],[Actual wake time]]))</f>
        <v>110</v>
      </c>
      <c r="AT31">
        <f>IF(Tableau1[Sleep latency]="","",HOUR(Tableau1[[#This Row],[Sleep latency]])*60+MINUTE(Tableau1[[#This Row],[Sleep latency]]))</f>
        <v>0</v>
      </c>
      <c r="AU31" s="4">
        <v>34.6</v>
      </c>
      <c r="AV31">
        <v>34.6</v>
      </c>
    </row>
    <row r="32" spans="1:48" x14ac:dyDescent="0.25">
      <c r="A32" s="5">
        <v>18</v>
      </c>
      <c r="B32" s="5" t="s">
        <v>56</v>
      </c>
      <c r="C32" s="5" t="s">
        <v>567</v>
      </c>
      <c r="D32" s="5">
        <v>43692</v>
      </c>
      <c r="E32" s="6">
        <v>1.1111111111111112E-2</v>
      </c>
      <c r="F32" s="6">
        <v>2.4999999999999998E-2</v>
      </c>
      <c r="G32" s="6">
        <v>0.37708333333333338</v>
      </c>
      <c r="H32" s="6">
        <v>0.37986111111111115</v>
      </c>
      <c r="I32" s="6">
        <v>0.36874999999999997</v>
      </c>
      <c r="J32" s="6">
        <v>0.3520833333333333</v>
      </c>
      <c r="K32" s="6">
        <v>0.26874999999999999</v>
      </c>
      <c r="L32" t="s">
        <v>101</v>
      </c>
      <c r="M32" s="1">
        <v>8.3333333333333329E-2</v>
      </c>
      <c r="N32" t="s">
        <v>291</v>
      </c>
      <c r="O32" t="s">
        <v>175</v>
      </c>
      <c r="P32" s="1">
        <v>1.3888888888888888E-2</v>
      </c>
      <c r="Q32">
        <v>50</v>
      </c>
      <c r="R32">
        <v>51</v>
      </c>
      <c r="S32" s="1">
        <v>5.37037037037037E-3</v>
      </c>
      <c r="T32" s="1">
        <v>1.6319444444444445E-3</v>
      </c>
      <c r="U32">
        <v>418</v>
      </c>
      <c r="V32" t="s">
        <v>38</v>
      </c>
      <c r="W32">
        <v>89</v>
      </c>
      <c r="X32" t="s">
        <v>292</v>
      </c>
      <c r="Y32">
        <v>68</v>
      </c>
      <c r="Z32" s="1">
        <v>4.2708333333333339E-3</v>
      </c>
      <c r="AA32">
        <v>14</v>
      </c>
      <c r="AB32" t="s">
        <v>163</v>
      </c>
      <c r="AC32">
        <v>17574</v>
      </c>
      <c r="AD32" t="s">
        <v>293</v>
      </c>
      <c r="AE32" t="s">
        <v>294</v>
      </c>
      <c r="AF32" t="s">
        <v>295</v>
      </c>
      <c r="AG32">
        <v>40</v>
      </c>
      <c r="AH32" t="s">
        <v>296</v>
      </c>
      <c r="AI32">
        <v>1</v>
      </c>
      <c r="AJ32" s="3">
        <f t="shared" si="2"/>
        <v>1.0111111111111111</v>
      </c>
      <c r="AK32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1456</v>
      </c>
      <c r="AL32" s="3">
        <f t="shared" si="3"/>
        <v>1.0249999999999999</v>
      </c>
      <c r="AM32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1476</v>
      </c>
      <c r="AN32">
        <f>IF(Tableau1[[#This Row],[Woke up]]="","",60*HOUR(Tableau1[[#This Row],[Woke up]])+MINUTE(Tableau1[[#This Row],[Woke up]]))</f>
        <v>543</v>
      </c>
      <c r="AO32">
        <f>IF(Tableau1[[#This Row],[Got up]]="","",60*HOUR(Tableau1[[#This Row],[Got up]])+MINUTE(Tableau1[[#This Row],[Got up]]))</f>
        <v>547</v>
      </c>
      <c r="AP32">
        <f>IF(Tableau1[Time in bed]="","",HOUR(Tableau1[[#This Row],[Time in bed]])*60+MINUTE(Tableau1[[#This Row],[Time in bed]]))</f>
        <v>531</v>
      </c>
      <c r="AQ32">
        <f>IF(Tableau1[Assumed sleep]="","",HOUR(Tableau1[[#This Row],[Assumed sleep]])*60+MINUTE(Tableau1[[#This Row],[Assumed sleep]]))</f>
        <v>507</v>
      </c>
      <c r="AR32">
        <f>IF(Tableau1[Actual sleep time]="","",HOUR(Tableau1[[#This Row],[Actual sleep time]])*60+MINUTE(Tableau1[[#This Row],[Actual sleep time]]))</f>
        <v>387</v>
      </c>
      <c r="AS32">
        <f>IF(Tableau1[Actual wake time]="","",HOUR(Tableau1[[#This Row],[Actual wake time]])*60+MINUTE(Tableau1[[#This Row],[Actual wake time]]))</f>
        <v>120</v>
      </c>
      <c r="AT32">
        <f>IF(Tableau1[Sleep latency]="","",HOUR(Tableau1[[#This Row],[Sleep latency]])*60+MINUTE(Tableau1[[#This Row],[Sleep latency]]))</f>
        <v>20</v>
      </c>
      <c r="AU32" s="4">
        <v>38.1</v>
      </c>
      <c r="AV32">
        <v>38.1</v>
      </c>
    </row>
    <row r="33" spans="1:48" x14ac:dyDescent="0.25">
      <c r="A33" s="5">
        <v>18</v>
      </c>
      <c r="B33" s="5" t="s">
        <v>66</v>
      </c>
      <c r="C33" s="5" t="s">
        <v>567</v>
      </c>
      <c r="D33" s="5">
        <v>43693</v>
      </c>
      <c r="E33" s="6">
        <v>0.92708333333333337</v>
      </c>
      <c r="F33" s="6">
        <v>0.92847222222222225</v>
      </c>
      <c r="G33" s="6">
        <v>0.29166666666666669</v>
      </c>
      <c r="H33" s="6">
        <v>0.29305555555555557</v>
      </c>
      <c r="I33" s="6">
        <v>0.3659722222222222</v>
      </c>
      <c r="J33" s="6">
        <v>0.36319444444444443</v>
      </c>
      <c r="K33" s="6">
        <v>0.30138888888888887</v>
      </c>
      <c r="L33">
        <v>83</v>
      </c>
      <c r="M33" s="1">
        <v>6.1805555555555558E-2</v>
      </c>
      <c r="N33">
        <v>17</v>
      </c>
      <c r="O33" t="s">
        <v>38</v>
      </c>
      <c r="P33" s="1">
        <v>1.3888888888888889E-3</v>
      </c>
      <c r="Q33">
        <v>37</v>
      </c>
      <c r="R33">
        <v>38</v>
      </c>
      <c r="S33" s="1">
        <v>8.1481481481481474E-3</v>
      </c>
      <c r="T33" s="1">
        <v>1.6319444444444445E-3</v>
      </c>
      <c r="U33">
        <v>450</v>
      </c>
      <c r="V33">
        <v>86</v>
      </c>
      <c r="W33">
        <v>73</v>
      </c>
      <c r="X33">
        <v>14</v>
      </c>
      <c r="Y33">
        <v>52</v>
      </c>
      <c r="Z33" s="1">
        <v>6.0069444444444441E-3</v>
      </c>
      <c r="AA33">
        <v>12</v>
      </c>
      <c r="AB33" t="s">
        <v>297</v>
      </c>
      <c r="AC33">
        <v>10820</v>
      </c>
      <c r="AD33" t="s">
        <v>298</v>
      </c>
      <c r="AE33" t="s">
        <v>299</v>
      </c>
      <c r="AF33">
        <v>37</v>
      </c>
      <c r="AG33">
        <v>40</v>
      </c>
      <c r="AH33" t="s">
        <v>224</v>
      </c>
      <c r="AI33">
        <v>1</v>
      </c>
      <c r="AJ33" s="3">
        <f t="shared" si="2"/>
        <v>0.92708333333333337</v>
      </c>
      <c r="AK33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1335</v>
      </c>
      <c r="AL33" s="3">
        <f t="shared" si="3"/>
        <v>0.92847222222222225</v>
      </c>
      <c r="AM33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1337</v>
      </c>
      <c r="AN33">
        <f>IF(Tableau1[[#This Row],[Woke up]]="","",60*HOUR(Tableau1[[#This Row],[Woke up]])+MINUTE(Tableau1[[#This Row],[Woke up]]))</f>
        <v>420</v>
      </c>
      <c r="AO33">
        <f>IF(Tableau1[[#This Row],[Got up]]="","",60*HOUR(Tableau1[[#This Row],[Got up]])+MINUTE(Tableau1[[#This Row],[Got up]]))</f>
        <v>422</v>
      </c>
      <c r="AP33">
        <f>IF(Tableau1[Time in bed]="","",HOUR(Tableau1[[#This Row],[Time in bed]])*60+MINUTE(Tableau1[[#This Row],[Time in bed]]))</f>
        <v>527</v>
      </c>
      <c r="AQ33">
        <f>IF(Tableau1[Assumed sleep]="","",HOUR(Tableau1[[#This Row],[Assumed sleep]])*60+MINUTE(Tableau1[[#This Row],[Assumed sleep]]))</f>
        <v>523</v>
      </c>
      <c r="AR33">
        <f>IF(Tableau1[Actual sleep time]="","",HOUR(Tableau1[[#This Row],[Actual sleep time]])*60+MINUTE(Tableau1[[#This Row],[Actual sleep time]]))</f>
        <v>434</v>
      </c>
      <c r="AS33">
        <f>IF(Tableau1[Actual wake time]="","",HOUR(Tableau1[[#This Row],[Actual wake time]])*60+MINUTE(Tableau1[[#This Row],[Actual wake time]]))</f>
        <v>89</v>
      </c>
      <c r="AT33">
        <f>IF(Tableau1[Sleep latency]="","",HOUR(Tableau1[[#This Row],[Sleep latency]])*60+MINUTE(Tableau1[[#This Row],[Sleep latency]]))</f>
        <v>2</v>
      </c>
      <c r="AU33" s="4">
        <v>37</v>
      </c>
      <c r="AV33">
        <v>37</v>
      </c>
    </row>
    <row r="34" spans="1:48" x14ac:dyDescent="0.25">
      <c r="A34" s="5">
        <v>45</v>
      </c>
      <c r="B34" s="5" t="s">
        <v>46</v>
      </c>
      <c r="C34" s="5" t="s">
        <v>566</v>
      </c>
      <c r="D34" s="5">
        <v>43691</v>
      </c>
      <c r="E34" s="6">
        <v>2.361111111111111E-2</v>
      </c>
      <c r="F34" s="6">
        <v>3.0555555555555555E-2</v>
      </c>
      <c r="G34" s="6">
        <v>0.29166666666666669</v>
      </c>
      <c r="H34" s="6">
        <v>0.29166666666666669</v>
      </c>
      <c r="I34" s="6">
        <v>0.26805555555555555</v>
      </c>
      <c r="J34" s="6">
        <v>0.26111111111111113</v>
      </c>
      <c r="K34" s="6">
        <v>0.23124999999999998</v>
      </c>
      <c r="L34" t="s">
        <v>303</v>
      </c>
      <c r="M34" s="1">
        <v>2.9861111111111113E-2</v>
      </c>
      <c r="N34" t="s">
        <v>141</v>
      </c>
      <c r="O34" t="s">
        <v>85</v>
      </c>
      <c r="P34" s="1">
        <v>6.9444444444444441E-3</v>
      </c>
      <c r="Q34">
        <v>12</v>
      </c>
      <c r="R34">
        <v>13</v>
      </c>
      <c r="S34" s="1">
        <v>1.9270833333333334E-2</v>
      </c>
      <c r="T34" s="1">
        <v>2.2916666666666667E-3</v>
      </c>
      <c r="U34">
        <v>338</v>
      </c>
      <c r="V34" t="s">
        <v>304</v>
      </c>
      <c r="W34">
        <v>38</v>
      </c>
      <c r="X34" t="s">
        <v>305</v>
      </c>
      <c r="Y34">
        <v>20</v>
      </c>
      <c r="Z34" s="1">
        <v>1.1736111111111109E-2</v>
      </c>
      <c r="AA34">
        <v>0</v>
      </c>
      <c r="AB34">
        <v>0</v>
      </c>
      <c r="AC34">
        <v>7827</v>
      </c>
      <c r="AD34" t="s">
        <v>306</v>
      </c>
      <c r="AE34" t="s">
        <v>307</v>
      </c>
      <c r="AF34" t="s">
        <v>305</v>
      </c>
      <c r="AG34">
        <v>40</v>
      </c>
      <c r="AH34" t="s">
        <v>308</v>
      </c>
      <c r="AI34">
        <v>1</v>
      </c>
      <c r="AJ34" s="3">
        <f t="shared" si="2"/>
        <v>1.023611111111111</v>
      </c>
      <c r="AK34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1474</v>
      </c>
      <c r="AL34" s="3">
        <f t="shared" si="3"/>
        <v>1.0305555555555554</v>
      </c>
      <c r="AM34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1484</v>
      </c>
      <c r="AN34">
        <f>IF(Tableau1[[#This Row],[Woke up]]="","",60*HOUR(Tableau1[[#This Row],[Woke up]])+MINUTE(Tableau1[[#This Row],[Woke up]]))</f>
        <v>420</v>
      </c>
      <c r="AO34">
        <f>IF(Tableau1[[#This Row],[Got up]]="","",60*HOUR(Tableau1[[#This Row],[Got up]])+MINUTE(Tableau1[[#This Row],[Got up]]))</f>
        <v>420</v>
      </c>
      <c r="AP34">
        <f>IF(Tableau1[Time in bed]="","",HOUR(Tableau1[[#This Row],[Time in bed]])*60+MINUTE(Tableau1[[#This Row],[Time in bed]]))</f>
        <v>386</v>
      </c>
      <c r="AQ34">
        <f>IF(Tableau1[Assumed sleep]="","",HOUR(Tableau1[[#This Row],[Assumed sleep]])*60+MINUTE(Tableau1[[#This Row],[Assumed sleep]]))</f>
        <v>376</v>
      </c>
      <c r="AR34">
        <f>IF(Tableau1[Actual sleep time]="","",HOUR(Tableau1[[#This Row],[Actual sleep time]])*60+MINUTE(Tableau1[[#This Row],[Actual sleep time]]))</f>
        <v>333</v>
      </c>
      <c r="AS34">
        <f>IF(Tableau1[Actual wake time]="","",HOUR(Tableau1[[#This Row],[Actual wake time]])*60+MINUTE(Tableau1[[#This Row],[Actual wake time]]))</f>
        <v>43</v>
      </c>
      <c r="AT34">
        <f>IF(Tableau1[Sleep latency]="","",HOUR(Tableau1[[#This Row],[Sleep latency]])*60+MINUTE(Tableau1[[#This Row],[Sleep latency]]))</f>
        <v>10</v>
      </c>
      <c r="AU34" s="4">
        <v>10.1</v>
      </c>
      <c r="AV34">
        <v>10.1</v>
      </c>
    </row>
    <row r="35" spans="1:48" x14ac:dyDescent="0.25">
      <c r="A35" s="5">
        <v>45</v>
      </c>
      <c r="B35" s="5" t="s">
        <v>56</v>
      </c>
      <c r="C35" s="5" t="s">
        <v>567</v>
      </c>
      <c r="D35" s="5">
        <v>43692</v>
      </c>
      <c r="E35" s="6">
        <v>1.0416666666666666E-2</v>
      </c>
      <c r="F35" s="6">
        <v>2.2916666666666669E-2</v>
      </c>
      <c r="G35" s="6">
        <v>0.3743055555555555</v>
      </c>
      <c r="H35" s="6">
        <v>0.3756944444444445</v>
      </c>
      <c r="I35" s="6">
        <v>0.36527777777777781</v>
      </c>
      <c r="J35" s="6">
        <v>0.35138888888888892</v>
      </c>
      <c r="K35" s="6">
        <v>0.29375000000000001</v>
      </c>
      <c r="L35" t="s">
        <v>236</v>
      </c>
      <c r="M35" s="1">
        <v>5.7638888888888885E-2</v>
      </c>
      <c r="N35" t="s">
        <v>220</v>
      </c>
      <c r="O35" t="s">
        <v>145</v>
      </c>
      <c r="P35" s="1">
        <v>1.2499999999999999E-2</v>
      </c>
      <c r="Q35">
        <v>27</v>
      </c>
      <c r="R35">
        <v>27</v>
      </c>
      <c r="S35" s="1">
        <v>1.087962962962963E-2</v>
      </c>
      <c r="T35" s="1">
        <v>2.1296296296296298E-3</v>
      </c>
      <c r="U35">
        <v>437</v>
      </c>
      <c r="V35" t="s">
        <v>108</v>
      </c>
      <c r="W35">
        <v>69</v>
      </c>
      <c r="X35" t="s">
        <v>109</v>
      </c>
      <c r="Y35">
        <v>43</v>
      </c>
      <c r="Z35" s="1">
        <v>7.0601851851851841E-3</v>
      </c>
      <c r="AA35">
        <v>7</v>
      </c>
      <c r="AB35" t="s">
        <v>71</v>
      </c>
      <c r="AC35">
        <v>11608</v>
      </c>
      <c r="AD35" t="s">
        <v>309</v>
      </c>
      <c r="AE35" t="s">
        <v>310</v>
      </c>
      <c r="AF35" t="s">
        <v>311</v>
      </c>
      <c r="AG35">
        <v>40</v>
      </c>
      <c r="AH35" t="s">
        <v>312</v>
      </c>
      <c r="AI35">
        <v>1</v>
      </c>
      <c r="AJ35" s="3">
        <f t="shared" si="2"/>
        <v>1.0104166666666667</v>
      </c>
      <c r="AK35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1455</v>
      </c>
      <c r="AL35" s="3">
        <f t="shared" si="3"/>
        <v>1.0229166666666667</v>
      </c>
      <c r="AM35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1473</v>
      </c>
      <c r="AN35">
        <f>IF(Tableau1[[#This Row],[Woke up]]="","",60*HOUR(Tableau1[[#This Row],[Woke up]])+MINUTE(Tableau1[[#This Row],[Woke up]]))</f>
        <v>539</v>
      </c>
      <c r="AO35">
        <f>IF(Tableau1[[#This Row],[Got up]]="","",60*HOUR(Tableau1[[#This Row],[Got up]])+MINUTE(Tableau1[[#This Row],[Got up]]))</f>
        <v>541</v>
      </c>
      <c r="AP35">
        <f>IF(Tableau1[Time in bed]="","",HOUR(Tableau1[[#This Row],[Time in bed]])*60+MINUTE(Tableau1[[#This Row],[Time in bed]]))</f>
        <v>526</v>
      </c>
      <c r="AQ35">
        <f>IF(Tableau1[Assumed sleep]="","",HOUR(Tableau1[[#This Row],[Assumed sleep]])*60+MINUTE(Tableau1[[#This Row],[Assumed sleep]]))</f>
        <v>506</v>
      </c>
      <c r="AR35">
        <f>IF(Tableau1[Actual sleep time]="","",HOUR(Tableau1[[#This Row],[Actual sleep time]])*60+MINUTE(Tableau1[[#This Row],[Actual sleep time]]))</f>
        <v>423</v>
      </c>
      <c r="AS35">
        <f>IF(Tableau1[Actual wake time]="","",HOUR(Tableau1[[#This Row],[Actual wake time]])*60+MINUTE(Tableau1[[#This Row],[Actual wake time]]))</f>
        <v>83</v>
      </c>
      <c r="AT35">
        <f>IF(Tableau1[Sleep latency]="","",HOUR(Tableau1[[#This Row],[Sleep latency]])*60+MINUTE(Tableau1[[#This Row],[Sleep latency]]))</f>
        <v>18</v>
      </c>
      <c r="AU35" s="4">
        <v>29.9</v>
      </c>
      <c r="AV35">
        <v>29.9</v>
      </c>
    </row>
    <row r="36" spans="1:48" x14ac:dyDescent="0.25">
      <c r="A36" s="5">
        <v>45</v>
      </c>
      <c r="B36" s="5" t="s">
        <v>66</v>
      </c>
      <c r="C36" s="5" t="s">
        <v>567</v>
      </c>
      <c r="D36" s="5">
        <v>43693</v>
      </c>
      <c r="E36" s="6">
        <v>0.98125000000000007</v>
      </c>
      <c r="F36" s="6">
        <v>4.027777777777778E-2</v>
      </c>
      <c r="G36" s="6">
        <v>0.31180555555555556</v>
      </c>
      <c r="H36" s="6">
        <v>0.31180555555555556</v>
      </c>
      <c r="I36" s="6">
        <v>0.33055555555555555</v>
      </c>
      <c r="J36" s="6">
        <v>0.27152777777777776</v>
      </c>
      <c r="K36" s="6">
        <v>0.22361111111111109</v>
      </c>
      <c r="L36" t="s">
        <v>38</v>
      </c>
      <c r="M36" s="1">
        <v>4.7916666666666663E-2</v>
      </c>
      <c r="N36" t="s">
        <v>292</v>
      </c>
      <c r="O36" t="s">
        <v>313</v>
      </c>
      <c r="P36" s="1">
        <v>5.9027777777777783E-2</v>
      </c>
      <c r="Q36">
        <v>29</v>
      </c>
      <c r="R36">
        <v>30</v>
      </c>
      <c r="S36" s="1">
        <v>7.7083333333333335E-3</v>
      </c>
      <c r="T36" s="1">
        <v>1.5972222222222221E-3</v>
      </c>
      <c r="U36">
        <v>316</v>
      </c>
      <c r="V36" t="s">
        <v>314</v>
      </c>
      <c r="W36">
        <v>75</v>
      </c>
      <c r="X36" t="s">
        <v>315</v>
      </c>
      <c r="Y36">
        <v>38</v>
      </c>
      <c r="Z36" s="1">
        <v>5.7754629629629623E-3</v>
      </c>
      <c r="AA36">
        <v>5</v>
      </c>
      <c r="AB36" t="s">
        <v>316</v>
      </c>
      <c r="AC36">
        <v>18445</v>
      </c>
      <c r="AD36" t="s">
        <v>317</v>
      </c>
      <c r="AE36" t="s">
        <v>318</v>
      </c>
      <c r="AF36" t="s">
        <v>319</v>
      </c>
      <c r="AG36">
        <v>80</v>
      </c>
      <c r="AH36" t="s">
        <v>320</v>
      </c>
      <c r="AI36">
        <v>1</v>
      </c>
      <c r="AJ36" s="3">
        <f t="shared" si="2"/>
        <v>0.98125000000000007</v>
      </c>
      <c r="AK36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1413</v>
      </c>
      <c r="AL36" s="3">
        <f t="shared" si="3"/>
        <v>1.0402777777777779</v>
      </c>
      <c r="AM36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1498</v>
      </c>
      <c r="AN36">
        <f>IF(Tableau1[[#This Row],[Woke up]]="","",60*HOUR(Tableau1[[#This Row],[Woke up]])+MINUTE(Tableau1[[#This Row],[Woke up]]))</f>
        <v>449</v>
      </c>
      <c r="AO36">
        <f>IF(Tableau1[[#This Row],[Got up]]="","",60*HOUR(Tableau1[[#This Row],[Got up]])+MINUTE(Tableau1[[#This Row],[Got up]]))</f>
        <v>449</v>
      </c>
      <c r="AP36">
        <f>IF(Tableau1[Time in bed]="","",HOUR(Tableau1[[#This Row],[Time in bed]])*60+MINUTE(Tableau1[[#This Row],[Time in bed]]))</f>
        <v>476</v>
      </c>
      <c r="AQ36">
        <f>IF(Tableau1[Assumed sleep]="","",HOUR(Tableau1[[#This Row],[Assumed sleep]])*60+MINUTE(Tableau1[[#This Row],[Assumed sleep]]))</f>
        <v>391</v>
      </c>
      <c r="AR36">
        <f>IF(Tableau1[Actual sleep time]="","",HOUR(Tableau1[[#This Row],[Actual sleep time]])*60+MINUTE(Tableau1[[#This Row],[Actual sleep time]]))</f>
        <v>322</v>
      </c>
      <c r="AS36">
        <f>IF(Tableau1[Actual wake time]="","",HOUR(Tableau1[[#This Row],[Actual wake time]])*60+MINUTE(Tableau1[[#This Row],[Actual wake time]]))</f>
        <v>69</v>
      </c>
      <c r="AT36">
        <f>IF(Tableau1[Sleep latency]="","",HOUR(Tableau1[[#This Row],[Sleep latency]])*60+MINUTE(Tableau1[[#This Row],[Sleep latency]]))</f>
        <v>85</v>
      </c>
      <c r="AU36" s="4">
        <v>32.299999999999997</v>
      </c>
      <c r="AV36">
        <v>32.299999999999997</v>
      </c>
    </row>
    <row r="37" spans="1:48" x14ac:dyDescent="0.25">
      <c r="A37" s="5">
        <v>35</v>
      </c>
      <c r="B37" s="5" t="s">
        <v>35</v>
      </c>
      <c r="C37" s="5" t="s">
        <v>565</v>
      </c>
      <c r="D37" s="5">
        <v>43690</v>
      </c>
      <c r="E37" s="6">
        <v>9.8611111111111108E-2</v>
      </c>
      <c r="F37" s="6">
        <v>0.11180555555555556</v>
      </c>
      <c r="G37" s="6">
        <v>0.50347222222222221</v>
      </c>
      <c r="H37" s="6">
        <v>0.50555555555555554</v>
      </c>
      <c r="I37" s="6">
        <v>0.4069444444444445</v>
      </c>
      <c r="J37" s="6">
        <v>0.39166666666666666</v>
      </c>
      <c r="K37" s="6">
        <v>0.3444444444444445</v>
      </c>
      <c r="L37" t="s">
        <v>121</v>
      </c>
      <c r="M37" s="1">
        <v>4.7222222222222221E-2</v>
      </c>
      <c r="N37" t="s">
        <v>321</v>
      </c>
      <c r="O37" t="s">
        <v>322</v>
      </c>
      <c r="P37" s="1">
        <v>1.3194444444444444E-2</v>
      </c>
      <c r="Q37">
        <v>32</v>
      </c>
      <c r="R37">
        <v>32</v>
      </c>
      <c r="S37" s="1">
        <v>1.0763888888888891E-2</v>
      </c>
      <c r="T37" s="1">
        <v>1.4814814814814814E-3</v>
      </c>
      <c r="U37">
        <v>480</v>
      </c>
      <c r="V37" t="s">
        <v>224</v>
      </c>
      <c r="W37">
        <v>84</v>
      </c>
      <c r="X37" t="s">
        <v>301</v>
      </c>
      <c r="Y37">
        <v>68</v>
      </c>
      <c r="Z37" s="1">
        <v>4.9074074074074072E-3</v>
      </c>
      <c r="AA37">
        <v>15</v>
      </c>
      <c r="AB37" t="s">
        <v>201</v>
      </c>
      <c r="AC37">
        <v>7574</v>
      </c>
      <c r="AD37" t="s">
        <v>323</v>
      </c>
      <c r="AE37" t="s">
        <v>324</v>
      </c>
      <c r="AF37">
        <v>37</v>
      </c>
      <c r="AG37">
        <v>40</v>
      </c>
      <c r="AH37" t="s">
        <v>325</v>
      </c>
      <c r="AI37">
        <v>1</v>
      </c>
      <c r="AJ37" s="3">
        <f t="shared" si="2"/>
        <v>1.0986111111111112</v>
      </c>
      <c r="AK37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1582</v>
      </c>
      <c r="AL37" s="3">
        <f t="shared" si="3"/>
        <v>1.1118055555555555</v>
      </c>
      <c r="AM37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1601</v>
      </c>
      <c r="AN37">
        <f>IF(Tableau1[[#This Row],[Woke up]]="","",60*HOUR(Tableau1[[#This Row],[Woke up]])+MINUTE(Tableau1[[#This Row],[Woke up]]))</f>
        <v>725</v>
      </c>
      <c r="AO37">
        <f>IF(Tableau1[[#This Row],[Got up]]="","",60*HOUR(Tableau1[[#This Row],[Got up]])+MINUTE(Tableau1[[#This Row],[Got up]]))</f>
        <v>728</v>
      </c>
      <c r="AP37">
        <f>IF(Tableau1[Time in bed]="","",HOUR(Tableau1[[#This Row],[Time in bed]])*60+MINUTE(Tableau1[[#This Row],[Time in bed]]))</f>
        <v>586</v>
      </c>
      <c r="AQ37">
        <f>IF(Tableau1[Assumed sleep]="","",HOUR(Tableau1[[#This Row],[Assumed sleep]])*60+MINUTE(Tableau1[[#This Row],[Assumed sleep]]))</f>
        <v>564</v>
      </c>
      <c r="AR37">
        <f>IF(Tableau1[Actual sleep time]="","",HOUR(Tableau1[[#This Row],[Actual sleep time]])*60+MINUTE(Tableau1[[#This Row],[Actual sleep time]]))</f>
        <v>496</v>
      </c>
      <c r="AS37">
        <f>IF(Tableau1[Actual wake time]="","",HOUR(Tableau1[[#This Row],[Actual wake time]])*60+MINUTE(Tableau1[[#This Row],[Actual wake time]]))</f>
        <v>68</v>
      </c>
      <c r="AT37">
        <f>IF(Tableau1[Sleep latency]="","",HOUR(Tableau1[[#This Row],[Sleep latency]])*60+MINUTE(Tableau1[[#This Row],[Sleep latency]]))</f>
        <v>19</v>
      </c>
      <c r="AU37" s="4">
        <v>37</v>
      </c>
      <c r="AV37">
        <v>37</v>
      </c>
    </row>
    <row r="38" spans="1:48" x14ac:dyDescent="0.25">
      <c r="A38" s="5">
        <v>35</v>
      </c>
      <c r="B38" s="5" t="s">
        <v>46</v>
      </c>
      <c r="C38" s="5" t="s">
        <v>566</v>
      </c>
      <c r="D38" s="5">
        <v>43691</v>
      </c>
      <c r="E38" s="6">
        <v>0.12361111111111112</v>
      </c>
      <c r="F38" s="6">
        <v>0.12708333333333333</v>
      </c>
      <c r="G38" s="6">
        <v>0.47152777777777777</v>
      </c>
      <c r="H38" s="6">
        <v>0.4770833333333333</v>
      </c>
      <c r="I38" s="6">
        <v>0.35347222222222219</v>
      </c>
      <c r="J38" s="6">
        <v>0.3444444444444445</v>
      </c>
      <c r="K38" s="6">
        <v>0.28958333333333336</v>
      </c>
      <c r="L38" t="s">
        <v>151</v>
      </c>
      <c r="M38" s="1">
        <v>5.486111111111111E-2</v>
      </c>
      <c r="N38" t="s">
        <v>152</v>
      </c>
      <c r="O38" t="s">
        <v>326</v>
      </c>
      <c r="P38" s="1">
        <v>3.472222222222222E-3</v>
      </c>
      <c r="Q38">
        <v>34</v>
      </c>
      <c r="R38">
        <v>35</v>
      </c>
      <c r="S38" s="1">
        <v>8.518518518518519E-3</v>
      </c>
      <c r="T38" s="1">
        <v>1.5624999999999999E-3</v>
      </c>
      <c r="U38">
        <v>394</v>
      </c>
      <c r="V38" t="s">
        <v>231</v>
      </c>
      <c r="W38">
        <v>102</v>
      </c>
      <c r="X38" t="s">
        <v>163</v>
      </c>
      <c r="Y38">
        <v>59</v>
      </c>
      <c r="Z38" s="1">
        <v>4.6412037037037038E-3</v>
      </c>
      <c r="AA38">
        <v>10</v>
      </c>
      <c r="AB38" t="s">
        <v>156</v>
      </c>
      <c r="AC38">
        <v>10531</v>
      </c>
      <c r="AD38" t="s">
        <v>327</v>
      </c>
      <c r="AE38" t="s">
        <v>328</v>
      </c>
      <c r="AF38" t="s">
        <v>329</v>
      </c>
      <c r="AG38">
        <v>40</v>
      </c>
      <c r="AH38" t="s">
        <v>312</v>
      </c>
      <c r="AI38">
        <v>1</v>
      </c>
      <c r="AJ38" s="3">
        <f t="shared" si="2"/>
        <v>1.1236111111111111</v>
      </c>
      <c r="AK38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1618</v>
      </c>
      <c r="AL38" s="3">
        <f t="shared" si="3"/>
        <v>1.1270833333333332</v>
      </c>
      <c r="AM38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1623</v>
      </c>
      <c r="AN38">
        <f>IF(Tableau1[[#This Row],[Woke up]]="","",60*HOUR(Tableau1[[#This Row],[Woke up]])+MINUTE(Tableau1[[#This Row],[Woke up]]))</f>
        <v>679</v>
      </c>
      <c r="AO38">
        <f>IF(Tableau1[[#This Row],[Got up]]="","",60*HOUR(Tableau1[[#This Row],[Got up]])+MINUTE(Tableau1[[#This Row],[Got up]]))</f>
        <v>687</v>
      </c>
      <c r="AP38">
        <f>IF(Tableau1[Time in bed]="","",HOUR(Tableau1[[#This Row],[Time in bed]])*60+MINUTE(Tableau1[[#This Row],[Time in bed]]))</f>
        <v>509</v>
      </c>
      <c r="AQ38">
        <f>IF(Tableau1[Assumed sleep]="","",HOUR(Tableau1[[#This Row],[Assumed sleep]])*60+MINUTE(Tableau1[[#This Row],[Assumed sleep]]))</f>
        <v>496</v>
      </c>
      <c r="AR38">
        <f>IF(Tableau1[Actual sleep time]="","",HOUR(Tableau1[[#This Row],[Actual sleep time]])*60+MINUTE(Tableau1[[#This Row],[Actual sleep time]]))</f>
        <v>417</v>
      </c>
      <c r="AS38">
        <f>IF(Tableau1[Actual wake time]="","",HOUR(Tableau1[[#This Row],[Actual wake time]])*60+MINUTE(Tableau1[[#This Row],[Actual wake time]]))</f>
        <v>79</v>
      </c>
      <c r="AT38">
        <f>IF(Tableau1[Sleep latency]="","",HOUR(Tableau1[[#This Row],[Sleep latency]])*60+MINUTE(Tableau1[[#This Row],[Sleep latency]]))</f>
        <v>5</v>
      </c>
      <c r="AU38" s="4">
        <v>37.5</v>
      </c>
      <c r="AV38">
        <v>37.5</v>
      </c>
    </row>
    <row r="39" spans="1:48" x14ac:dyDescent="0.25">
      <c r="A39" s="5">
        <v>35</v>
      </c>
      <c r="B39" s="5" t="s">
        <v>56</v>
      </c>
      <c r="C39" s="5" t="s">
        <v>567</v>
      </c>
      <c r="D39" s="5">
        <v>43692</v>
      </c>
      <c r="E39" s="6">
        <v>3.4027777777777775E-2</v>
      </c>
      <c r="F39" s="6">
        <v>5.4166666666666669E-2</v>
      </c>
      <c r="G39" s="6">
        <v>0.2590277777777778</v>
      </c>
      <c r="H39" s="6">
        <v>0.2638888888888889</v>
      </c>
      <c r="I39" s="6">
        <v>0.2298611111111111</v>
      </c>
      <c r="J39" s="6">
        <v>0.20486111111111113</v>
      </c>
      <c r="K39" s="6">
        <v>0.17708333333333334</v>
      </c>
      <c r="L39" t="s">
        <v>108</v>
      </c>
      <c r="M39" s="1">
        <v>2.7777777777777776E-2</v>
      </c>
      <c r="N39" t="s">
        <v>109</v>
      </c>
      <c r="O39">
        <v>77</v>
      </c>
      <c r="P39" s="1">
        <v>2.013888888888889E-2</v>
      </c>
      <c r="Q39">
        <v>18</v>
      </c>
      <c r="R39">
        <v>19</v>
      </c>
      <c r="S39" s="1">
        <v>9.8379629629629633E-3</v>
      </c>
      <c r="T39" s="1">
        <v>1.4583333333333334E-3</v>
      </c>
      <c r="U39">
        <v>255</v>
      </c>
      <c r="V39" t="s">
        <v>108</v>
      </c>
      <c r="W39">
        <v>40</v>
      </c>
      <c r="X39" t="s">
        <v>109</v>
      </c>
      <c r="Y39">
        <v>29</v>
      </c>
      <c r="Z39" s="1">
        <v>6.1111111111111114E-3</v>
      </c>
      <c r="AA39">
        <v>5</v>
      </c>
      <c r="AB39" t="s">
        <v>58</v>
      </c>
      <c r="AC39">
        <v>4378</v>
      </c>
      <c r="AD39" t="s">
        <v>330</v>
      </c>
      <c r="AE39" t="s">
        <v>331</v>
      </c>
      <c r="AF39" t="s">
        <v>332</v>
      </c>
      <c r="AG39">
        <v>40</v>
      </c>
      <c r="AH39" t="s">
        <v>333</v>
      </c>
      <c r="AI39">
        <v>1</v>
      </c>
      <c r="AJ39" s="3">
        <f t="shared" si="2"/>
        <v>1.0340277777777778</v>
      </c>
      <c r="AK39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1489</v>
      </c>
      <c r="AL39" s="3">
        <f t="shared" si="3"/>
        <v>1.0541666666666667</v>
      </c>
      <c r="AM39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1518</v>
      </c>
      <c r="AN39">
        <f>IF(Tableau1[[#This Row],[Woke up]]="","",60*HOUR(Tableau1[[#This Row],[Woke up]])+MINUTE(Tableau1[[#This Row],[Woke up]]))</f>
        <v>373</v>
      </c>
      <c r="AO39">
        <f>IF(Tableau1[[#This Row],[Got up]]="","",60*HOUR(Tableau1[[#This Row],[Got up]])+MINUTE(Tableau1[[#This Row],[Got up]]))</f>
        <v>380</v>
      </c>
      <c r="AP39">
        <f>IF(Tableau1[Time in bed]="","",HOUR(Tableau1[[#This Row],[Time in bed]])*60+MINUTE(Tableau1[[#This Row],[Time in bed]]))</f>
        <v>331</v>
      </c>
      <c r="AQ39">
        <f>IF(Tableau1[Assumed sleep]="","",HOUR(Tableau1[[#This Row],[Assumed sleep]])*60+MINUTE(Tableau1[[#This Row],[Assumed sleep]]))</f>
        <v>295</v>
      </c>
      <c r="AR39">
        <f>IF(Tableau1[Actual sleep time]="","",HOUR(Tableau1[[#This Row],[Actual sleep time]])*60+MINUTE(Tableau1[[#This Row],[Actual sleep time]]))</f>
        <v>255</v>
      </c>
      <c r="AS39">
        <f>IF(Tableau1[Actual wake time]="","",HOUR(Tableau1[[#This Row],[Actual wake time]])*60+MINUTE(Tableau1[[#This Row],[Actual wake time]]))</f>
        <v>40</v>
      </c>
      <c r="AT39">
        <f>IF(Tableau1[Sleep latency]="","",HOUR(Tableau1[[#This Row],[Sleep latency]])*60+MINUTE(Tableau1[[#This Row],[Sleep latency]]))</f>
        <v>29</v>
      </c>
      <c r="AU39" s="4">
        <v>30.8</v>
      </c>
      <c r="AV39">
        <v>30.8</v>
      </c>
    </row>
    <row r="40" spans="1:48" x14ac:dyDescent="0.25">
      <c r="A40" s="5">
        <v>35</v>
      </c>
      <c r="B40" s="5" t="s">
        <v>66</v>
      </c>
      <c r="C40" s="5" t="s">
        <v>568</v>
      </c>
      <c r="D40" s="5">
        <v>43693</v>
      </c>
      <c r="E40" s="6">
        <v>1.8749999999999999E-2</v>
      </c>
      <c r="F40" s="6">
        <v>3.2638888888888891E-2</v>
      </c>
      <c r="G40" s="6">
        <v>0.30277777777777776</v>
      </c>
      <c r="H40" s="6">
        <v>0.30277777777777776</v>
      </c>
      <c r="I40" s="6">
        <v>0.28402777777777777</v>
      </c>
      <c r="J40" s="6">
        <v>0.27013888888888887</v>
      </c>
      <c r="K40" s="6">
        <v>0.21736111111111112</v>
      </c>
      <c r="L40" t="s">
        <v>334</v>
      </c>
      <c r="M40" s="1">
        <v>5.2777777777777778E-2</v>
      </c>
      <c r="N40" t="s">
        <v>78</v>
      </c>
      <c r="O40" t="s">
        <v>335</v>
      </c>
      <c r="P40" s="1">
        <v>1.3888888888888888E-2</v>
      </c>
      <c r="Q40">
        <v>28</v>
      </c>
      <c r="R40">
        <v>28</v>
      </c>
      <c r="S40" s="1">
        <v>7.7662037037037031E-3</v>
      </c>
      <c r="T40" s="1">
        <v>1.8865740740740742E-3</v>
      </c>
      <c r="U40">
        <v>309</v>
      </c>
      <c r="V40" t="s">
        <v>231</v>
      </c>
      <c r="W40">
        <v>80</v>
      </c>
      <c r="X40" t="s">
        <v>163</v>
      </c>
      <c r="Y40">
        <v>41</v>
      </c>
      <c r="Z40" s="1">
        <v>5.2314814814814819E-3</v>
      </c>
      <c r="AA40">
        <v>8</v>
      </c>
      <c r="AB40" t="s">
        <v>78</v>
      </c>
      <c r="AC40">
        <v>10693</v>
      </c>
      <c r="AD40" t="s">
        <v>336</v>
      </c>
      <c r="AE40" t="s">
        <v>337</v>
      </c>
      <c r="AF40" t="s">
        <v>338</v>
      </c>
      <c r="AG40">
        <v>40</v>
      </c>
      <c r="AH40" t="s">
        <v>75</v>
      </c>
      <c r="AI40">
        <v>1</v>
      </c>
      <c r="AJ40" s="3">
        <f t="shared" si="2"/>
        <v>1.01875</v>
      </c>
      <c r="AK40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1467</v>
      </c>
      <c r="AL40" s="3">
        <f t="shared" si="3"/>
        <v>1.0326388888888889</v>
      </c>
      <c r="AM40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1487</v>
      </c>
      <c r="AN40">
        <f>IF(Tableau1[[#This Row],[Woke up]]="","",60*HOUR(Tableau1[[#This Row],[Woke up]])+MINUTE(Tableau1[[#This Row],[Woke up]]))</f>
        <v>436</v>
      </c>
      <c r="AO40">
        <f>IF(Tableau1[[#This Row],[Got up]]="","",60*HOUR(Tableau1[[#This Row],[Got up]])+MINUTE(Tableau1[[#This Row],[Got up]]))</f>
        <v>436</v>
      </c>
      <c r="AP40">
        <f>IF(Tableau1[Time in bed]="","",HOUR(Tableau1[[#This Row],[Time in bed]])*60+MINUTE(Tableau1[[#This Row],[Time in bed]]))</f>
        <v>409</v>
      </c>
      <c r="AQ40">
        <f>IF(Tableau1[Assumed sleep]="","",HOUR(Tableau1[[#This Row],[Assumed sleep]])*60+MINUTE(Tableau1[[#This Row],[Assumed sleep]]))</f>
        <v>389</v>
      </c>
      <c r="AR40">
        <f>IF(Tableau1[Actual sleep time]="","",HOUR(Tableau1[[#This Row],[Actual sleep time]])*60+MINUTE(Tableau1[[#This Row],[Actual sleep time]]))</f>
        <v>313</v>
      </c>
      <c r="AS40">
        <f>IF(Tableau1[Actual wake time]="","",HOUR(Tableau1[[#This Row],[Actual wake time]])*60+MINUTE(Tableau1[[#This Row],[Actual wake time]]))</f>
        <v>76</v>
      </c>
      <c r="AT40">
        <f>IF(Tableau1[Sleep latency]="","",HOUR(Tableau1[[#This Row],[Sleep latency]])*60+MINUTE(Tableau1[[#This Row],[Sleep latency]]))</f>
        <v>20</v>
      </c>
      <c r="AU40" s="4">
        <v>40.1</v>
      </c>
      <c r="AV40">
        <v>40.1</v>
      </c>
    </row>
    <row r="41" spans="1:48" x14ac:dyDescent="0.25">
      <c r="A41" s="5">
        <v>46</v>
      </c>
      <c r="B41" s="5" t="s">
        <v>35</v>
      </c>
      <c r="C41" s="5" t="s">
        <v>565</v>
      </c>
      <c r="D41" s="5">
        <v>43690</v>
      </c>
      <c r="E41" s="6">
        <v>9.0277777777777787E-3</v>
      </c>
      <c r="F41" s="6">
        <v>1.0416666666666666E-2</v>
      </c>
      <c r="G41" s="6">
        <v>0.34236111111111112</v>
      </c>
      <c r="H41" s="6">
        <v>0.34513888888888888</v>
      </c>
      <c r="I41" s="6">
        <v>0.33611111111111108</v>
      </c>
      <c r="J41" s="6">
        <v>0.33194444444444443</v>
      </c>
      <c r="K41" s="6">
        <v>0.28750000000000003</v>
      </c>
      <c r="L41" t="s">
        <v>339</v>
      </c>
      <c r="M41" s="1">
        <v>4.4444444444444446E-2</v>
      </c>
      <c r="N41" t="s">
        <v>340</v>
      </c>
      <c r="O41" t="s">
        <v>122</v>
      </c>
      <c r="P41" s="1">
        <v>1.3888888888888889E-3</v>
      </c>
      <c r="Q41">
        <v>31</v>
      </c>
      <c r="R41">
        <v>32</v>
      </c>
      <c r="S41" s="1">
        <v>9.2708333333333341E-3</v>
      </c>
      <c r="T41" s="1">
        <v>1.3888888888888889E-3</v>
      </c>
      <c r="U41">
        <v>411</v>
      </c>
      <c r="V41">
        <v>86</v>
      </c>
      <c r="W41">
        <v>67</v>
      </c>
      <c r="X41">
        <v>14</v>
      </c>
      <c r="Y41">
        <v>43</v>
      </c>
      <c r="Z41" s="1">
        <v>6.6319444444444446E-3</v>
      </c>
      <c r="AA41">
        <v>7</v>
      </c>
      <c r="AB41" t="s">
        <v>71</v>
      </c>
      <c r="AC41">
        <v>8342</v>
      </c>
      <c r="AD41" t="s">
        <v>341</v>
      </c>
      <c r="AE41" t="s">
        <v>342</v>
      </c>
      <c r="AF41" t="s">
        <v>115</v>
      </c>
      <c r="AG41">
        <v>40</v>
      </c>
      <c r="AH41" t="s">
        <v>343</v>
      </c>
      <c r="AI41">
        <v>1</v>
      </c>
      <c r="AJ41" s="3">
        <f t="shared" si="2"/>
        <v>1.0090277777777779</v>
      </c>
      <c r="AK41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1453</v>
      </c>
      <c r="AL41" s="3">
        <f t="shared" si="3"/>
        <v>1.0104166666666667</v>
      </c>
      <c r="AM41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1455</v>
      </c>
      <c r="AN41">
        <f>IF(Tableau1[[#This Row],[Woke up]]="","",60*HOUR(Tableau1[[#This Row],[Woke up]])+MINUTE(Tableau1[[#This Row],[Woke up]]))</f>
        <v>493</v>
      </c>
      <c r="AO41">
        <f>IF(Tableau1[[#This Row],[Got up]]="","",60*HOUR(Tableau1[[#This Row],[Got up]])+MINUTE(Tableau1[[#This Row],[Got up]]))</f>
        <v>497</v>
      </c>
      <c r="AP41">
        <f>IF(Tableau1[Time in bed]="","",HOUR(Tableau1[[#This Row],[Time in bed]])*60+MINUTE(Tableau1[[#This Row],[Time in bed]]))</f>
        <v>484</v>
      </c>
      <c r="AQ41">
        <f>IF(Tableau1[Assumed sleep]="","",HOUR(Tableau1[[#This Row],[Assumed sleep]])*60+MINUTE(Tableau1[[#This Row],[Assumed sleep]]))</f>
        <v>478</v>
      </c>
      <c r="AR41">
        <f>IF(Tableau1[Actual sleep time]="","",HOUR(Tableau1[[#This Row],[Actual sleep time]])*60+MINUTE(Tableau1[[#This Row],[Actual sleep time]]))</f>
        <v>414</v>
      </c>
      <c r="AS41">
        <f>IF(Tableau1[Actual wake time]="","",HOUR(Tableau1[[#This Row],[Actual wake time]])*60+MINUTE(Tableau1[[#This Row],[Actual wake time]]))</f>
        <v>64</v>
      </c>
      <c r="AT41">
        <f>IF(Tableau1[Sleep latency]="","",HOUR(Tableau1[[#This Row],[Sleep latency]])*60+MINUTE(Tableau1[[#This Row],[Sleep latency]]))</f>
        <v>2</v>
      </c>
      <c r="AU41" s="4">
        <v>30.3</v>
      </c>
      <c r="AV41">
        <v>30.3</v>
      </c>
    </row>
    <row r="42" spans="1:48" x14ac:dyDescent="0.25">
      <c r="A42" s="5">
        <v>46</v>
      </c>
      <c r="B42" s="5" t="s">
        <v>46</v>
      </c>
      <c r="C42" s="5" t="s">
        <v>566</v>
      </c>
      <c r="D42" s="5">
        <v>43691</v>
      </c>
      <c r="E42" s="6">
        <v>4.4444444444444446E-2</v>
      </c>
      <c r="F42" s="6">
        <v>5.8333333333333327E-2</v>
      </c>
      <c r="G42" s="6">
        <v>0.36458333333333331</v>
      </c>
      <c r="H42" s="6">
        <v>0.36805555555555558</v>
      </c>
      <c r="I42" s="6">
        <v>0.32361111111111113</v>
      </c>
      <c r="J42" s="6">
        <v>0.30624999999999997</v>
      </c>
      <c r="K42" s="6">
        <v>0.25486111111111109</v>
      </c>
      <c r="L42" t="s">
        <v>39</v>
      </c>
      <c r="M42" s="1">
        <v>5.1388888888888894E-2</v>
      </c>
      <c r="N42" t="s">
        <v>40</v>
      </c>
      <c r="O42" t="s">
        <v>187</v>
      </c>
      <c r="P42" s="1">
        <v>1.3888888888888888E-2</v>
      </c>
      <c r="Q42">
        <v>31</v>
      </c>
      <c r="R42">
        <v>32</v>
      </c>
      <c r="S42" s="1">
        <v>8.217592592592594E-3</v>
      </c>
      <c r="T42" s="1">
        <v>1.6087962962962963E-3</v>
      </c>
      <c r="U42">
        <v>375</v>
      </c>
      <c r="V42">
        <v>85</v>
      </c>
      <c r="W42">
        <v>66</v>
      </c>
      <c r="X42">
        <v>15</v>
      </c>
      <c r="Y42">
        <v>43</v>
      </c>
      <c r="Z42" s="1">
        <v>6.053240740740741E-3</v>
      </c>
      <c r="AA42">
        <v>6</v>
      </c>
      <c r="AB42">
        <v>14</v>
      </c>
      <c r="AC42">
        <v>8920</v>
      </c>
      <c r="AD42" t="s">
        <v>344</v>
      </c>
      <c r="AE42" t="s">
        <v>345</v>
      </c>
      <c r="AF42" t="s">
        <v>346</v>
      </c>
      <c r="AG42">
        <v>40</v>
      </c>
      <c r="AH42" t="s">
        <v>113</v>
      </c>
      <c r="AI42">
        <v>1</v>
      </c>
      <c r="AJ42" s="3">
        <f t="shared" si="2"/>
        <v>1.0444444444444445</v>
      </c>
      <c r="AK42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1504</v>
      </c>
      <c r="AL42" s="3">
        <f t="shared" si="3"/>
        <v>1.0583333333333333</v>
      </c>
      <c r="AM42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1524</v>
      </c>
      <c r="AN42">
        <f>IF(Tableau1[[#This Row],[Woke up]]="","",60*HOUR(Tableau1[[#This Row],[Woke up]])+MINUTE(Tableau1[[#This Row],[Woke up]]))</f>
        <v>525</v>
      </c>
      <c r="AO42">
        <f>IF(Tableau1[[#This Row],[Got up]]="","",60*HOUR(Tableau1[[#This Row],[Got up]])+MINUTE(Tableau1[[#This Row],[Got up]]))</f>
        <v>530</v>
      </c>
      <c r="AP42">
        <f>IF(Tableau1[Time in bed]="","",HOUR(Tableau1[[#This Row],[Time in bed]])*60+MINUTE(Tableau1[[#This Row],[Time in bed]]))</f>
        <v>466</v>
      </c>
      <c r="AQ42">
        <f>IF(Tableau1[Assumed sleep]="","",HOUR(Tableau1[[#This Row],[Assumed sleep]])*60+MINUTE(Tableau1[[#This Row],[Assumed sleep]]))</f>
        <v>441</v>
      </c>
      <c r="AR42">
        <f>IF(Tableau1[Actual sleep time]="","",HOUR(Tableau1[[#This Row],[Actual sleep time]])*60+MINUTE(Tableau1[[#This Row],[Actual sleep time]]))</f>
        <v>367</v>
      </c>
      <c r="AS42">
        <f>IF(Tableau1[Actual wake time]="","",HOUR(Tableau1[[#This Row],[Actual wake time]])*60+MINUTE(Tableau1[[#This Row],[Actual wake time]]))</f>
        <v>74</v>
      </c>
      <c r="AT42">
        <f>IF(Tableau1[Sleep latency]="","",HOUR(Tableau1[[#This Row],[Sleep latency]])*60+MINUTE(Tableau1[[#This Row],[Sleep latency]]))</f>
        <v>20</v>
      </c>
      <c r="AU42" s="4">
        <v>28.9</v>
      </c>
      <c r="AV42">
        <v>28.9</v>
      </c>
    </row>
    <row r="43" spans="1:48" x14ac:dyDescent="0.25">
      <c r="A43" s="5">
        <v>46</v>
      </c>
      <c r="B43" s="5" t="s">
        <v>56</v>
      </c>
      <c r="C43" s="5" t="s">
        <v>566</v>
      </c>
      <c r="D43" s="5">
        <v>43692</v>
      </c>
      <c r="E43" s="6">
        <v>0.99444444444444446</v>
      </c>
      <c r="F43" s="6">
        <v>3.0555555555555555E-2</v>
      </c>
      <c r="G43" s="6">
        <v>0.40486111111111112</v>
      </c>
      <c r="H43" s="6">
        <v>0.4152777777777778</v>
      </c>
      <c r="I43" s="6">
        <v>0.42083333333333334</v>
      </c>
      <c r="J43" s="6">
        <v>0.3743055555555555</v>
      </c>
      <c r="K43" s="6">
        <v>0.30277777777777776</v>
      </c>
      <c r="L43" t="s">
        <v>260</v>
      </c>
      <c r="M43" s="1">
        <v>7.1527777777777787E-2</v>
      </c>
      <c r="N43" t="s">
        <v>214</v>
      </c>
      <c r="O43" t="s">
        <v>198</v>
      </c>
      <c r="P43" s="1">
        <v>3.6111111111111115E-2</v>
      </c>
      <c r="Q43">
        <v>43</v>
      </c>
      <c r="R43">
        <v>43</v>
      </c>
      <c r="S43" s="1">
        <v>7.037037037037037E-3</v>
      </c>
      <c r="T43" s="1">
        <v>1.6666666666666668E-3</v>
      </c>
      <c r="U43">
        <v>448</v>
      </c>
      <c r="V43" t="s">
        <v>154</v>
      </c>
      <c r="W43">
        <v>91</v>
      </c>
      <c r="X43" t="s">
        <v>156</v>
      </c>
      <c r="Y43">
        <v>70</v>
      </c>
      <c r="Z43" s="1">
        <v>4.4444444444444444E-3</v>
      </c>
      <c r="AA43">
        <v>11</v>
      </c>
      <c r="AB43" t="s">
        <v>347</v>
      </c>
      <c r="AC43">
        <v>13555</v>
      </c>
      <c r="AD43" t="s">
        <v>348</v>
      </c>
      <c r="AE43" t="s">
        <v>349</v>
      </c>
      <c r="AF43" t="s">
        <v>350</v>
      </c>
      <c r="AG43">
        <v>40</v>
      </c>
      <c r="AH43">
        <v>88</v>
      </c>
      <c r="AI43">
        <v>1</v>
      </c>
      <c r="AJ43" s="3">
        <f t="shared" si="2"/>
        <v>0.99444444444444446</v>
      </c>
      <c r="AK43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1432</v>
      </c>
      <c r="AL43" s="3">
        <f t="shared" si="3"/>
        <v>1.0305555555555554</v>
      </c>
      <c r="AM43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1484</v>
      </c>
      <c r="AN43">
        <f>IF(Tableau1[[#This Row],[Woke up]]="","",60*HOUR(Tableau1[[#This Row],[Woke up]])+MINUTE(Tableau1[[#This Row],[Woke up]]))</f>
        <v>583</v>
      </c>
      <c r="AO43">
        <f>IF(Tableau1[[#This Row],[Got up]]="","",60*HOUR(Tableau1[[#This Row],[Got up]])+MINUTE(Tableau1[[#This Row],[Got up]]))</f>
        <v>598</v>
      </c>
      <c r="AP43">
        <f>IF(Tableau1[Time in bed]="","",HOUR(Tableau1[[#This Row],[Time in bed]])*60+MINUTE(Tableau1[[#This Row],[Time in bed]]))</f>
        <v>606</v>
      </c>
      <c r="AQ43">
        <f>IF(Tableau1[Assumed sleep]="","",HOUR(Tableau1[[#This Row],[Assumed sleep]])*60+MINUTE(Tableau1[[#This Row],[Assumed sleep]]))</f>
        <v>539</v>
      </c>
      <c r="AR43">
        <f>IF(Tableau1[Actual sleep time]="","",HOUR(Tableau1[[#This Row],[Actual sleep time]])*60+MINUTE(Tableau1[[#This Row],[Actual sleep time]]))</f>
        <v>436</v>
      </c>
      <c r="AS43">
        <f>IF(Tableau1[Actual wake time]="","",HOUR(Tableau1[[#This Row],[Actual wake time]])*60+MINUTE(Tableau1[[#This Row],[Actual wake time]]))</f>
        <v>103</v>
      </c>
      <c r="AT43">
        <f>IF(Tableau1[Sleep latency]="","",HOUR(Tableau1[[#This Row],[Sleep latency]])*60+MINUTE(Tableau1[[#This Row],[Sleep latency]]))</f>
        <v>52</v>
      </c>
      <c r="AU43" s="4">
        <v>32.6</v>
      </c>
      <c r="AV43">
        <v>32.6</v>
      </c>
    </row>
    <row r="44" spans="1:48" x14ac:dyDescent="0.25">
      <c r="A44" s="5">
        <v>46</v>
      </c>
      <c r="B44" s="5" t="s">
        <v>66</v>
      </c>
      <c r="C44" s="5" t="s">
        <v>568</v>
      </c>
      <c r="D44" s="5">
        <v>43693</v>
      </c>
      <c r="E44" s="6">
        <v>1.3194444444444444E-2</v>
      </c>
      <c r="F44" s="6">
        <v>3.0555555555555555E-2</v>
      </c>
      <c r="G44" s="6">
        <v>0.28958333333333336</v>
      </c>
      <c r="H44" s="6">
        <v>0.29166666666666669</v>
      </c>
      <c r="I44" s="6">
        <v>0.27847222222222223</v>
      </c>
      <c r="J44" s="6">
        <v>0.2590277777777778</v>
      </c>
      <c r="K44" s="6">
        <v>0.19513888888888889</v>
      </c>
      <c r="L44" t="s">
        <v>351</v>
      </c>
      <c r="M44" s="1">
        <v>6.3888888888888884E-2</v>
      </c>
      <c r="N44" t="s">
        <v>352</v>
      </c>
      <c r="O44" t="s">
        <v>353</v>
      </c>
      <c r="P44" s="1">
        <v>1.7361111111111112E-2</v>
      </c>
      <c r="Q44">
        <v>26</v>
      </c>
      <c r="R44">
        <v>26</v>
      </c>
      <c r="S44" s="1">
        <v>7.5000000000000006E-3</v>
      </c>
      <c r="T44" s="1">
        <v>2.4537037037037036E-3</v>
      </c>
      <c r="U44">
        <v>302</v>
      </c>
      <c r="V44">
        <v>81</v>
      </c>
      <c r="W44">
        <v>71</v>
      </c>
      <c r="X44">
        <v>19</v>
      </c>
      <c r="Y44">
        <v>41</v>
      </c>
      <c r="Z44" s="1">
        <v>5.115740740740741E-3</v>
      </c>
      <c r="AA44">
        <v>8</v>
      </c>
      <c r="AB44" t="s">
        <v>78</v>
      </c>
      <c r="AC44">
        <v>15759</v>
      </c>
      <c r="AD44" t="s">
        <v>354</v>
      </c>
      <c r="AE44" t="s">
        <v>355</v>
      </c>
      <c r="AF44" t="s">
        <v>356</v>
      </c>
      <c r="AG44">
        <v>40</v>
      </c>
      <c r="AH44" t="s">
        <v>236</v>
      </c>
      <c r="AI44">
        <v>1</v>
      </c>
      <c r="AJ44" s="3">
        <f t="shared" si="2"/>
        <v>1.0131944444444445</v>
      </c>
      <c r="AK44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1459</v>
      </c>
      <c r="AL44" s="3">
        <f t="shared" si="3"/>
        <v>1.0305555555555554</v>
      </c>
      <c r="AM44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1484</v>
      </c>
      <c r="AN44">
        <f>IF(Tableau1[[#This Row],[Woke up]]="","",60*HOUR(Tableau1[[#This Row],[Woke up]])+MINUTE(Tableau1[[#This Row],[Woke up]]))</f>
        <v>417</v>
      </c>
      <c r="AO44">
        <f>IF(Tableau1[[#This Row],[Got up]]="","",60*HOUR(Tableau1[[#This Row],[Got up]])+MINUTE(Tableau1[[#This Row],[Got up]]))</f>
        <v>420</v>
      </c>
      <c r="AP44">
        <f>IF(Tableau1[Time in bed]="","",HOUR(Tableau1[[#This Row],[Time in bed]])*60+MINUTE(Tableau1[[#This Row],[Time in bed]]))</f>
        <v>401</v>
      </c>
      <c r="AQ44">
        <f>IF(Tableau1[Assumed sleep]="","",HOUR(Tableau1[[#This Row],[Assumed sleep]])*60+MINUTE(Tableau1[[#This Row],[Assumed sleep]]))</f>
        <v>373</v>
      </c>
      <c r="AR44">
        <f>IF(Tableau1[Actual sleep time]="","",HOUR(Tableau1[[#This Row],[Actual sleep time]])*60+MINUTE(Tableau1[[#This Row],[Actual sleep time]]))</f>
        <v>281</v>
      </c>
      <c r="AS44">
        <f>IF(Tableau1[Actual wake time]="","",HOUR(Tableau1[[#This Row],[Actual wake time]])*60+MINUTE(Tableau1[[#This Row],[Actual wake time]]))</f>
        <v>92</v>
      </c>
      <c r="AT44">
        <f>IF(Tableau1[Sleep latency]="","",HOUR(Tableau1[[#This Row],[Sleep latency]])*60+MINUTE(Tableau1[[#This Row],[Sleep latency]]))</f>
        <v>25</v>
      </c>
      <c r="AU44" s="4">
        <v>38.5</v>
      </c>
      <c r="AV44">
        <v>38.5</v>
      </c>
    </row>
    <row r="45" spans="1:48" x14ac:dyDescent="0.25">
      <c r="A45" s="5">
        <v>12</v>
      </c>
      <c r="B45" s="5" t="s">
        <v>35</v>
      </c>
      <c r="C45" s="5" t="s">
        <v>565</v>
      </c>
      <c r="D45" s="5">
        <v>43690</v>
      </c>
      <c r="E45" s="6">
        <v>6.5277777777777782E-2</v>
      </c>
      <c r="F45" s="6">
        <v>7.5694444444444439E-2</v>
      </c>
      <c r="G45" s="6">
        <v>0.38194444444444442</v>
      </c>
      <c r="H45" s="6">
        <v>0.38263888888888892</v>
      </c>
      <c r="I45" s="6">
        <v>0.31736111111111115</v>
      </c>
      <c r="J45" s="6">
        <v>0.30624999999999997</v>
      </c>
      <c r="K45" s="6">
        <v>0.22222222222222221</v>
      </c>
      <c r="L45" t="s">
        <v>359</v>
      </c>
      <c r="M45" s="1">
        <v>8.4027777777777771E-2</v>
      </c>
      <c r="N45" t="s">
        <v>235</v>
      </c>
      <c r="O45">
        <v>70</v>
      </c>
      <c r="P45" s="1">
        <v>1.0416666666666666E-2</v>
      </c>
      <c r="Q45">
        <v>35</v>
      </c>
      <c r="R45">
        <v>35</v>
      </c>
      <c r="S45" s="1">
        <v>6.3541666666666668E-3</v>
      </c>
      <c r="T45" s="1">
        <v>2.3958333333333336E-3</v>
      </c>
      <c r="U45">
        <v>350</v>
      </c>
      <c r="V45" t="s">
        <v>231</v>
      </c>
      <c r="W45">
        <v>91</v>
      </c>
      <c r="X45" t="s">
        <v>163</v>
      </c>
      <c r="Y45">
        <v>50</v>
      </c>
      <c r="Z45" s="1">
        <v>4.8611111111111112E-3</v>
      </c>
      <c r="AA45">
        <v>6</v>
      </c>
      <c r="AB45">
        <v>12</v>
      </c>
      <c r="AC45">
        <v>20371</v>
      </c>
      <c r="AD45" t="s">
        <v>360</v>
      </c>
      <c r="AE45" t="s">
        <v>361</v>
      </c>
      <c r="AF45" t="s">
        <v>350</v>
      </c>
      <c r="AG45">
        <v>40</v>
      </c>
      <c r="AH45" t="s">
        <v>362</v>
      </c>
      <c r="AI45">
        <v>1</v>
      </c>
      <c r="AJ45" s="3">
        <f t="shared" si="2"/>
        <v>1.0652777777777778</v>
      </c>
      <c r="AK45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1534</v>
      </c>
      <c r="AL45" s="3">
        <f t="shared" si="3"/>
        <v>1.0756944444444445</v>
      </c>
      <c r="AM45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1549</v>
      </c>
      <c r="AN45">
        <f>IF(Tableau1[[#This Row],[Woke up]]="","",60*HOUR(Tableau1[[#This Row],[Woke up]])+MINUTE(Tableau1[[#This Row],[Woke up]]))</f>
        <v>550</v>
      </c>
      <c r="AO45">
        <f>IF(Tableau1[[#This Row],[Got up]]="","",60*HOUR(Tableau1[[#This Row],[Got up]])+MINUTE(Tableau1[[#This Row],[Got up]]))</f>
        <v>551</v>
      </c>
      <c r="AP45">
        <f>IF(Tableau1[Time in bed]="","",HOUR(Tableau1[[#This Row],[Time in bed]])*60+MINUTE(Tableau1[[#This Row],[Time in bed]]))</f>
        <v>457</v>
      </c>
      <c r="AQ45">
        <f>IF(Tableau1[Assumed sleep]="","",HOUR(Tableau1[[#This Row],[Assumed sleep]])*60+MINUTE(Tableau1[[#This Row],[Assumed sleep]]))</f>
        <v>441</v>
      </c>
      <c r="AR45">
        <f>IF(Tableau1[Actual sleep time]="","",HOUR(Tableau1[[#This Row],[Actual sleep time]])*60+MINUTE(Tableau1[[#This Row],[Actual sleep time]]))</f>
        <v>320</v>
      </c>
      <c r="AS45">
        <f>IF(Tableau1[Actual wake time]="","",HOUR(Tableau1[[#This Row],[Actual wake time]])*60+MINUTE(Tableau1[[#This Row],[Actual wake time]]))</f>
        <v>121</v>
      </c>
      <c r="AT45">
        <f>IF(Tableau1[Sleep latency]="","",HOUR(Tableau1[[#This Row],[Sleep latency]])*60+MINUTE(Tableau1[[#This Row],[Sleep latency]]))</f>
        <v>15</v>
      </c>
      <c r="AU45" s="4">
        <v>32.6</v>
      </c>
      <c r="AV45">
        <v>32.6</v>
      </c>
    </row>
    <row r="46" spans="1:48" x14ac:dyDescent="0.25">
      <c r="A46" s="5">
        <v>12</v>
      </c>
      <c r="B46" s="5" t="s">
        <v>46</v>
      </c>
      <c r="C46" s="5" t="s">
        <v>566</v>
      </c>
      <c r="D46" s="5">
        <v>43691</v>
      </c>
      <c r="E46" s="6">
        <v>0.1423611111111111</v>
      </c>
      <c r="F46" s="6">
        <v>0.15347222222222223</v>
      </c>
      <c r="G46" s="6">
        <v>0.26319444444444445</v>
      </c>
      <c r="H46" s="6">
        <v>0.26458333333333334</v>
      </c>
      <c r="I46" s="6">
        <v>0.12222222222222223</v>
      </c>
      <c r="J46" s="6">
        <v>0.10972222222222222</v>
      </c>
      <c r="K46" s="6">
        <v>8.1944444444444445E-2</v>
      </c>
      <c r="L46" t="s">
        <v>363</v>
      </c>
      <c r="M46" s="1">
        <v>2.7777777777777776E-2</v>
      </c>
      <c r="N46" t="s">
        <v>280</v>
      </c>
      <c r="O46">
        <v>67</v>
      </c>
      <c r="P46" s="1">
        <v>1.1111111111111112E-2</v>
      </c>
      <c r="Q46">
        <v>14</v>
      </c>
      <c r="R46">
        <v>14</v>
      </c>
      <c r="S46" s="1">
        <v>5.8564814814814825E-3</v>
      </c>
      <c r="T46" s="1">
        <v>1.9791666666666668E-3</v>
      </c>
      <c r="U46">
        <v>123</v>
      </c>
      <c r="V46" t="s">
        <v>192</v>
      </c>
      <c r="W46">
        <v>35</v>
      </c>
      <c r="X46" t="s">
        <v>193</v>
      </c>
      <c r="Y46">
        <v>20</v>
      </c>
      <c r="Z46" s="1">
        <v>4.2708333333333339E-3</v>
      </c>
      <c r="AA46">
        <v>5</v>
      </c>
      <c r="AB46">
        <v>25</v>
      </c>
      <c r="AC46">
        <v>5040</v>
      </c>
      <c r="AD46" t="s">
        <v>364</v>
      </c>
      <c r="AE46">
        <v>144</v>
      </c>
      <c r="AF46" t="s">
        <v>365</v>
      </c>
      <c r="AG46">
        <v>40</v>
      </c>
      <c r="AH46" t="s">
        <v>366</v>
      </c>
      <c r="AI46">
        <v>1</v>
      </c>
      <c r="AJ46" s="3">
        <f t="shared" si="2"/>
        <v>1.1423611111111112</v>
      </c>
      <c r="AK46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1645</v>
      </c>
      <c r="AL46" s="3">
        <f t="shared" si="3"/>
        <v>1.1534722222222222</v>
      </c>
      <c r="AM46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1661</v>
      </c>
      <c r="AN46">
        <f>IF(Tableau1[[#This Row],[Woke up]]="","",60*HOUR(Tableau1[[#This Row],[Woke up]])+MINUTE(Tableau1[[#This Row],[Woke up]]))</f>
        <v>379</v>
      </c>
      <c r="AO46">
        <f>IF(Tableau1[[#This Row],[Got up]]="","",60*HOUR(Tableau1[[#This Row],[Got up]])+MINUTE(Tableau1[[#This Row],[Got up]]))</f>
        <v>381</v>
      </c>
      <c r="AP46">
        <f>IF(Tableau1[Time in bed]="","",HOUR(Tableau1[[#This Row],[Time in bed]])*60+MINUTE(Tableau1[[#This Row],[Time in bed]]))</f>
        <v>176</v>
      </c>
      <c r="AQ46">
        <f>IF(Tableau1[Assumed sleep]="","",HOUR(Tableau1[[#This Row],[Assumed sleep]])*60+MINUTE(Tableau1[[#This Row],[Assumed sleep]]))</f>
        <v>158</v>
      </c>
      <c r="AR46">
        <f>IF(Tableau1[Actual sleep time]="","",HOUR(Tableau1[[#This Row],[Actual sleep time]])*60+MINUTE(Tableau1[[#This Row],[Actual sleep time]]))</f>
        <v>118</v>
      </c>
      <c r="AS46">
        <f>IF(Tableau1[Actual wake time]="","",HOUR(Tableau1[[#This Row],[Actual wake time]])*60+MINUTE(Tableau1[[#This Row],[Actual wake time]]))</f>
        <v>40</v>
      </c>
      <c r="AT46">
        <f>IF(Tableau1[Sleep latency]="","",HOUR(Tableau1[[#This Row],[Sleep latency]])*60+MINUTE(Tableau1[[#This Row],[Sleep latency]]))</f>
        <v>16</v>
      </c>
      <c r="AU46" s="4">
        <v>47.2</v>
      </c>
      <c r="AV46">
        <v>47.2</v>
      </c>
    </row>
    <row r="47" spans="1:48" x14ac:dyDescent="0.25">
      <c r="A47" s="5">
        <v>12</v>
      </c>
      <c r="B47" s="5" t="s">
        <v>56</v>
      </c>
      <c r="C47" s="5" t="s">
        <v>567</v>
      </c>
      <c r="D47" s="5">
        <v>43692</v>
      </c>
      <c r="E47" s="6">
        <v>1.3194444444444444E-2</v>
      </c>
      <c r="F47" s="6">
        <v>3.0555555555555555E-2</v>
      </c>
      <c r="G47" s="6">
        <v>0.25763888888888892</v>
      </c>
      <c r="H47" s="6">
        <v>0.2590277777777778</v>
      </c>
      <c r="I47" s="6">
        <v>0.24583333333333335</v>
      </c>
      <c r="J47" s="6">
        <v>0.22708333333333333</v>
      </c>
      <c r="K47" s="6">
        <v>0.16180555555555556</v>
      </c>
      <c r="L47" t="s">
        <v>367</v>
      </c>
      <c r="M47" s="1">
        <v>6.5277777777777782E-2</v>
      </c>
      <c r="N47" t="s">
        <v>368</v>
      </c>
      <c r="O47" t="s">
        <v>369</v>
      </c>
      <c r="P47" s="1">
        <v>1.7361111111111112E-2</v>
      </c>
      <c r="Q47">
        <v>24</v>
      </c>
      <c r="R47">
        <v>25</v>
      </c>
      <c r="S47" s="1">
        <v>6.7361111111111103E-3</v>
      </c>
      <c r="T47" s="1">
        <v>2.615740740740741E-3</v>
      </c>
      <c r="U47">
        <v>244</v>
      </c>
      <c r="V47" t="s">
        <v>370</v>
      </c>
      <c r="W47">
        <v>83</v>
      </c>
      <c r="X47" t="s">
        <v>371</v>
      </c>
      <c r="Y47">
        <v>40</v>
      </c>
      <c r="Z47" s="1">
        <v>4.2361111111111106E-3</v>
      </c>
      <c r="AA47">
        <v>10</v>
      </c>
      <c r="AB47">
        <v>25</v>
      </c>
      <c r="AC47">
        <v>18729</v>
      </c>
      <c r="AD47" t="s">
        <v>372</v>
      </c>
      <c r="AE47" t="s">
        <v>373</v>
      </c>
      <c r="AF47" t="s">
        <v>374</v>
      </c>
      <c r="AG47">
        <v>40</v>
      </c>
      <c r="AH47" t="s">
        <v>158</v>
      </c>
      <c r="AI47">
        <v>1</v>
      </c>
      <c r="AJ47" s="3">
        <f t="shared" si="2"/>
        <v>1.0131944444444445</v>
      </c>
      <c r="AK47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1459</v>
      </c>
      <c r="AL47" s="3">
        <f t="shared" si="3"/>
        <v>1.0305555555555554</v>
      </c>
      <c r="AM47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1484</v>
      </c>
      <c r="AN47">
        <f>IF(Tableau1[[#This Row],[Woke up]]="","",60*HOUR(Tableau1[[#This Row],[Woke up]])+MINUTE(Tableau1[[#This Row],[Woke up]]))</f>
        <v>371</v>
      </c>
      <c r="AO47">
        <f>IF(Tableau1[[#This Row],[Got up]]="","",60*HOUR(Tableau1[[#This Row],[Got up]])+MINUTE(Tableau1[[#This Row],[Got up]]))</f>
        <v>373</v>
      </c>
      <c r="AP47">
        <f>IF(Tableau1[Time in bed]="","",HOUR(Tableau1[[#This Row],[Time in bed]])*60+MINUTE(Tableau1[[#This Row],[Time in bed]]))</f>
        <v>354</v>
      </c>
      <c r="AQ47">
        <f>IF(Tableau1[Assumed sleep]="","",HOUR(Tableau1[[#This Row],[Assumed sleep]])*60+MINUTE(Tableau1[[#This Row],[Assumed sleep]]))</f>
        <v>327</v>
      </c>
      <c r="AR47">
        <f>IF(Tableau1[Actual sleep time]="","",HOUR(Tableau1[[#This Row],[Actual sleep time]])*60+MINUTE(Tableau1[[#This Row],[Actual sleep time]]))</f>
        <v>233</v>
      </c>
      <c r="AS47">
        <f>IF(Tableau1[Actual wake time]="","",HOUR(Tableau1[[#This Row],[Actual wake time]])*60+MINUTE(Tableau1[[#This Row],[Actual wake time]]))</f>
        <v>94</v>
      </c>
      <c r="AT47">
        <f>IF(Tableau1[Sleep latency]="","",HOUR(Tableau1[[#This Row],[Sleep latency]])*60+MINUTE(Tableau1[[#This Row],[Sleep latency]]))</f>
        <v>25</v>
      </c>
      <c r="AU47" s="4">
        <v>50.4</v>
      </c>
      <c r="AV47">
        <v>50.4</v>
      </c>
    </row>
    <row r="48" spans="1:48" x14ac:dyDescent="0.25">
      <c r="A48" s="5">
        <v>12</v>
      </c>
      <c r="B48" s="5" t="s">
        <v>66</v>
      </c>
      <c r="C48" s="5" t="s">
        <v>568</v>
      </c>
      <c r="D48" s="5">
        <v>43693</v>
      </c>
      <c r="E48" s="6">
        <v>3.8194444444444441E-2</v>
      </c>
      <c r="F48" s="6">
        <v>4.9999999999999996E-2</v>
      </c>
      <c r="G48" s="6">
        <v>0.2902777777777778</v>
      </c>
      <c r="H48" s="6">
        <v>0.29166666666666669</v>
      </c>
      <c r="I48" s="6">
        <v>0.25347222222222221</v>
      </c>
      <c r="J48" s="6">
        <v>0.24027777777777778</v>
      </c>
      <c r="K48" s="6">
        <v>0.20555555555555557</v>
      </c>
      <c r="L48" t="s">
        <v>122</v>
      </c>
      <c r="M48" s="1">
        <v>3.4722222222222224E-2</v>
      </c>
      <c r="N48" t="s">
        <v>123</v>
      </c>
      <c r="O48" t="s">
        <v>375</v>
      </c>
      <c r="P48" s="1">
        <v>1.1805555555555555E-2</v>
      </c>
      <c r="Q48">
        <v>18</v>
      </c>
      <c r="R48">
        <v>18</v>
      </c>
      <c r="S48" s="1">
        <v>1.1423611111111112E-2</v>
      </c>
      <c r="T48" s="1">
        <v>1.9328703703703704E-3</v>
      </c>
      <c r="U48">
        <v>304</v>
      </c>
      <c r="V48" t="s">
        <v>121</v>
      </c>
      <c r="W48">
        <v>42</v>
      </c>
      <c r="X48" t="s">
        <v>321</v>
      </c>
      <c r="Y48">
        <v>22</v>
      </c>
      <c r="Z48" s="1">
        <v>9.5949074074074079E-3</v>
      </c>
      <c r="AA48">
        <v>4</v>
      </c>
      <c r="AB48" t="s">
        <v>376</v>
      </c>
      <c r="AC48">
        <v>6198</v>
      </c>
      <c r="AD48" t="s">
        <v>377</v>
      </c>
      <c r="AE48" t="s">
        <v>378</v>
      </c>
      <c r="AF48" t="s">
        <v>115</v>
      </c>
      <c r="AG48">
        <v>40</v>
      </c>
      <c r="AH48" t="s">
        <v>379</v>
      </c>
      <c r="AI48">
        <v>1</v>
      </c>
      <c r="AJ48" s="3">
        <f t="shared" si="2"/>
        <v>1.0381944444444444</v>
      </c>
      <c r="AK48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1495</v>
      </c>
      <c r="AL48" s="3">
        <f t="shared" si="3"/>
        <v>1.05</v>
      </c>
      <c r="AM48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1512</v>
      </c>
      <c r="AN48">
        <f>IF(Tableau1[[#This Row],[Woke up]]="","",60*HOUR(Tableau1[[#This Row],[Woke up]])+MINUTE(Tableau1[[#This Row],[Woke up]]))</f>
        <v>418</v>
      </c>
      <c r="AO48">
        <f>IF(Tableau1[[#This Row],[Got up]]="","",60*HOUR(Tableau1[[#This Row],[Got up]])+MINUTE(Tableau1[[#This Row],[Got up]]))</f>
        <v>420</v>
      </c>
      <c r="AP48">
        <f>IF(Tableau1[Time in bed]="","",HOUR(Tableau1[[#This Row],[Time in bed]])*60+MINUTE(Tableau1[[#This Row],[Time in bed]]))</f>
        <v>365</v>
      </c>
      <c r="AQ48">
        <f>IF(Tableau1[Assumed sleep]="","",HOUR(Tableau1[[#This Row],[Assumed sleep]])*60+MINUTE(Tableau1[[#This Row],[Assumed sleep]]))</f>
        <v>346</v>
      </c>
      <c r="AR48">
        <f>IF(Tableau1[Actual sleep time]="","",HOUR(Tableau1[[#This Row],[Actual sleep time]])*60+MINUTE(Tableau1[[#This Row],[Actual sleep time]]))</f>
        <v>296</v>
      </c>
      <c r="AS48">
        <f>IF(Tableau1[Actual wake time]="","",HOUR(Tableau1[[#This Row],[Actual wake time]])*60+MINUTE(Tableau1[[#This Row],[Actual wake time]]))</f>
        <v>50</v>
      </c>
      <c r="AT48">
        <f>IF(Tableau1[Sleep latency]="","",HOUR(Tableau1[[#This Row],[Sleep latency]])*60+MINUTE(Tableau1[[#This Row],[Sleep latency]]))</f>
        <v>17</v>
      </c>
      <c r="AU48" s="4">
        <v>30.3</v>
      </c>
      <c r="AV48">
        <v>30.3</v>
      </c>
    </row>
    <row r="49" spans="1:48" x14ac:dyDescent="0.25">
      <c r="A49" s="5">
        <v>28</v>
      </c>
      <c r="B49" s="5" t="s">
        <v>46</v>
      </c>
      <c r="C49" s="5" t="s">
        <v>565</v>
      </c>
      <c r="D49" s="5">
        <v>43697</v>
      </c>
      <c r="E49" s="6">
        <v>0.21180555555555555</v>
      </c>
      <c r="F49" s="6">
        <v>0.21666666666666667</v>
      </c>
      <c r="G49" s="6">
        <v>0.4381944444444445</v>
      </c>
      <c r="H49" s="6">
        <v>0.4381944444444445</v>
      </c>
      <c r="I49" s="6">
        <v>0.22638888888888889</v>
      </c>
      <c r="J49" s="6">
        <v>0.22152777777777777</v>
      </c>
      <c r="K49" s="6">
        <v>0.19166666666666665</v>
      </c>
      <c r="L49" t="s">
        <v>380</v>
      </c>
      <c r="M49" s="1">
        <v>2.9861111111111113E-2</v>
      </c>
      <c r="N49" t="s">
        <v>381</v>
      </c>
      <c r="O49" t="s">
        <v>84</v>
      </c>
      <c r="P49" s="1">
        <v>4.8611111111111112E-3</v>
      </c>
      <c r="Q49">
        <v>15</v>
      </c>
      <c r="R49">
        <v>15</v>
      </c>
      <c r="S49" s="1">
        <v>1.2777777777777777E-2</v>
      </c>
      <c r="T49" s="1">
        <v>1.9907407407407408E-3</v>
      </c>
      <c r="U49">
        <v>275</v>
      </c>
      <c r="V49" t="s">
        <v>382</v>
      </c>
      <c r="W49">
        <v>44</v>
      </c>
      <c r="X49" t="s">
        <v>383</v>
      </c>
      <c r="Y49">
        <v>23</v>
      </c>
      <c r="Z49" s="1">
        <v>8.2986111111111108E-3</v>
      </c>
      <c r="AA49">
        <v>8</v>
      </c>
      <c r="AB49" t="s">
        <v>384</v>
      </c>
      <c r="AC49">
        <v>5366</v>
      </c>
      <c r="AD49" t="s">
        <v>385</v>
      </c>
      <c r="AE49" t="s">
        <v>386</v>
      </c>
      <c r="AF49" t="s">
        <v>387</v>
      </c>
      <c r="AG49">
        <v>40</v>
      </c>
      <c r="AH49" t="s">
        <v>333</v>
      </c>
      <c r="AI49">
        <v>2</v>
      </c>
      <c r="AJ49" s="3">
        <f t="shared" si="2"/>
        <v>0.21180555555555555</v>
      </c>
      <c r="AK49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1745</v>
      </c>
      <c r="AL49" s="3">
        <f t="shared" si="3"/>
        <v>0.21666666666666667</v>
      </c>
      <c r="AM49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1752</v>
      </c>
      <c r="AN49">
        <f>IF(Tableau1[[#This Row],[Woke up]]="","",60*HOUR(Tableau1[[#This Row],[Woke up]])+MINUTE(Tableau1[[#This Row],[Woke up]]))</f>
        <v>631</v>
      </c>
      <c r="AO49">
        <f>IF(Tableau1[[#This Row],[Got up]]="","",60*HOUR(Tableau1[[#This Row],[Got up]])+MINUTE(Tableau1[[#This Row],[Got up]]))</f>
        <v>631</v>
      </c>
      <c r="AP49">
        <f>IF(Tableau1[Time in bed]="","",HOUR(Tableau1[[#This Row],[Time in bed]])*60+MINUTE(Tableau1[[#This Row],[Time in bed]]))</f>
        <v>326</v>
      </c>
      <c r="AQ49">
        <f>IF(Tableau1[Assumed sleep]="","",HOUR(Tableau1[[#This Row],[Assumed sleep]])*60+MINUTE(Tableau1[[#This Row],[Assumed sleep]]))</f>
        <v>319</v>
      </c>
      <c r="AR49">
        <f>IF(Tableau1[Actual sleep time]="","",HOUR(Tableau1[[#This Row],[Actual sleep time]])*60+MINUTE(Tableau1[[#This Row],[Actual sleep time]]))</f>
        <v>276</v>
      </c>
      <c r="AS49">
        <f>IF(Tableau1[Actual wake time]="","",HOUR(Tableau1[[#This Row],[Actual wake time]])*60+MINUTE(Tableau1[[#This Row],[Actual wake time]]))</f>
        <v>43</v>
      </c>
      <c r="AT49">
        <f>IF(Tableau1[Sleep latency]="","",HOUR(Tableau1[[#This Row],[Sleep latency]])*60+MINUTE(Tableau1[[#This Row],[Sleep latency]]))</f>
        <v>7</v>
      </c>
      <c r="AU49" s="4">
        <v>48.6</v>
      </c>
      <c r="AV49">
        <v>48.6</v>
      </c>
    </row>
    <row r="50" spans="1:48" x14ac:dyDescent="0.25">
      <c r="A50" s="5">
        <v>28</v>
      </c>
      <c r="B50" s="5" t="s">
        <v>56</v>
      </c>
      <c r="C50" s="5" t="s">
        <v>567</v>
      </c>
      <c r="D50" s="5">
        <v>43699</v>
      </c>
      <c r="E50" s="6">
        <v>7.2916666666666671E-2</v>
      </c>
      <c r="F50" s="6">
        <v>8.3333333333333329E-2</v>
      </c>
      <c r="G50" s="6">
        <v>0.4284722222222222</v>
      </c>
      <c r="H50" s="6">
        <v>0.4291666666666667</v>
      </c>
      <c r="I50" s="6">
        <v>0.35625000000000001</v>
      </c>
      <c r="J50" s="6">
        <v>0.34513888888888888</v>
      </c>
      <c r="K50" s="6">
        <v>0.26597222222222222</v>
      </c>
      <c r="L50" t="s">
        <v>184</v>
      </c>
      <c r="M50" s="1">
        <v>7.9166666666666663E-2</v>
      </c>
      <c r="N50" t="s">
        <v>185</v>
      </c>
      <c r="O50" t="s">
        <v>363</v>
      </c>
      <c r="P50" s="1">
        <v>1.0416666666666666E-2</v>
      </c>
      <c r="Q50">
        <v>36</v>
      </c>
      <c r="R50">
        <v>36</v>
      </c>
      <c r="S50" s="1">
        <v>7.3842592592592597E-3</v>
      </c>
      <c r="T50" s="1">
        <v>2.1990740740740742E-3</v>
      </c>
      <c r="U50">
        <v>396</v>
      </c>
      <c r="V50" t="s">
        <v>248</v>
      </c>
      <c r="W50">
        <v>101</v>
      </c>
      <c r="X50" t="s">
        <v>54</v>
      </c>
      <c r="Y50">
        <v>61</v>
      </c>
      <c r="Z50" s="1">
        <v>4.5138888888888893E-3</v>
      </c>
      <c r="AA50">
        <v>18</v>
      </c>
      <c r="AB50" t="s">
        <v>388</v>
      </c>
      <c r="AC50">
        <v>7099</v>
      </c>
      <c r="AD50" t="s">
        <v>389</v>
      </c>
      <c r="AE50" t="s">
        <v>390</v>
      </c>
      <c r="AF50" t="s">
        <v>391</v>
      </c>
      <c r="AG50">
        <v>20</v>
      </c>
      <c r="AH50" t="s">
        <v>392</v>
      </c>
      <c r="AI50">
        <v>2</v>
      </c>
      <c r="AJ50" s="3">
        <f t="shared" si="2"/>
        <v>1.0729166666666667</v>
      </c>
      <c r="AK50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1545</v>
      </c>
      <c r="AL50" s="3">
        <f t="shared" si="3"/>
        <v>1.0833333333333333</v>
      </c>
      <c r="AM50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1560</v>
      </c>
      <c r="AN50">
        <f>IF(Tableau1[[#This Row],[Woke up]]="","",60*HOUR(Tableau1[[#This Row],[Woke up]])+MINUTE(Tableau1[[#This Row],[Woke up]]))</f>
        <v>617</v>
      </c>
      <c r="AO50">
        <f>IF(Tableau1[[#This Row],[Got up]]="","",60*HOUR(Tableau1[[#This Row],[Got up]])+MINUTE(Tableau1[[#This Row],[Got up]]))</f>
        <v>618</v>
      </c>
      <c r="AP50">
        <f>IF(Tableau1[Time in bed]="","",HOUR(Tableau1[[#This Row],[Time in bed]])*60+MINUTE(Tableau1[[#This Row],[Time in bed]]))</f>
        <v>513</v>
      </c>
      <c r="AQ50">
        <f>IF(Tableau1[Assumed sleep]="","",HOUR(Tableau1[[#This Row],[Assumed sleep]])*60+MINUTE(Tableau1[[#This Row],[Assumed sleep]]))</f>
        <v>497</v>
      </c>
      <c r="AR50">
        <f>IF(Tableau1[Actual sleep time]="","",HOUR(Tableau1[[#This Row],[Actual sleep time]])*60+MINUTE(Tableau1[[#This Row],[Actual sleep time]]))</f>
        <v>383</v>
      </c>
      <c r="AS50">
        <f>IF(Tableau1[Actual wake time]="","",HOUR(Tableau1[[#This Row],[Actual wake time]])*60+MINUTE(Tableau1[[#This Row],[Actual wake time]]))</f>
        <v>114</v>
      </c>
      <c r="AT50">
        <f>IF(Tableau1[Sleep latency]="","",HOUR(Tableau1[[#This Row],[Sleep latency]])*60+MINUTE(Tableau1[[#This Row],[Sleep latency]]))</f>
        <v>15</v>
      </c>
      <c r="AU50" s="4">
        <v>49.8</v>
      </c>
      <c r="AV50">
        <v>49.8</v>
      </c>
    </row>
    <row r="51" spans="1:48" x14ac:dyDescent="0.25">
      <c r="A51" s="5">
        <v>28</v>
      </c>
      <c r="B51" s="5" t="s">
        <v>66</v>
      </c>
      <c r="C51" s="5" t="s">
        <v>567</v>
      </c>
      <c r="D51" s="5">
        <v>43700</v>
      </c>
      <c r="E51" s="6">
        <v>0.9458333333333333</v>
      </c>
      <c r="F51" s="6">
        <v>0.9458333333333333</v>
      </c>
      <c r="G51" s="6">
        <v>0.23819444444444446</v>
      </c>
      <c r="H51" s="6">
        <v>0.23958333333333334</v>
      </c>
      <c r="I51" s="6">
        <v>0.29375000000000001</v>
      </c>
      <c r="J51" s="6">
        <v>0.29236111111111113</v>
      </c>
      <c r="K51" s="6">
        <v>0.28402777777777777</v>
      </c>
      <c r="L51" t="s">
        <v>393</v>
      </c>
      <c r="M51" s="1">
        <v>8.3333333333333332E-3</v>
      </c>
      <c r="N51" t="s">
        <v>394</v>
      </c>
      <c r="O51" t="s">
        <v>395</v>
      </c>
      <c r="P51" s="1">
        <v>0</v>
      </c>
      <c r="Q51">
        <v>5</v>
      </c>
      <c r="R51">
        <v>5</v>
      </c>
      <c r="S51" s="1">
        <v>5.6805555555555554E-2</v>
      </c>
      <c r="T51" s="1">
        <v>1.6666666666666668E-3</v>
      </c>
      <c r="U51">
        <v>415</v>
      </c>
      <c r="V51" t="s">
        <v>396</v>
      </c>
      <c r="W51">
        <v>6</v>
      </c>
      <c r="X51" t="s">
        <v>397</v>
      </c>
      <c r="Y51">
        <v>5</v>
      </c>
      <c r="Z51" s="1">
        <v>5.7638888888888885E-2</v>
      </c>
      <c r="AA51">
        <v>0</v>
      </c>
      <c r="AB51">
        <v>0</v>
      </c>
      <c r="AC51">
        <v>2190</v>
      </c>
      <c r="AD51" t="s">
        <v>398</v>
      </c>
      <c r="AE51">
        <v>365</v>
      </c>
      <c r="AF51" t="s">
        <v>397</v>
      </c>
      <c r="AG51">
        <v>40</v>
      </c>
      <c r="AH51" t="s">
        <v>399</v>
      </c>
      <c r="AI51">
        <v>2</v>
      </c>
      <c r="AJ51" s="3">
        <f t="shared" si="2"/>
        <v>0.9458333333333333</v>
      </c>
      <c r="AK51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1362</v>
      </c>
      <c r="AL51" s="3">
        <f t="shared" si="3"/>
        <v>0.9458333333333333</v>
      </c>
      <c r="AM51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1362</v>
      </c>
      <c r="AN51">
        <f>IF(Tableau1[[#This Row],[Woke up]]="","",60*HOUR(Tableau1[[#This Row],[Woke up]])+MINUTE(Tableau1[[#This Row],[Woke up]]))</f>
        <v>343</v>
      </c>
      <c r="AO51">
        <f>IF(Tableau1[[#This Row],[Got up]]="","",60*HOUR(Tableau1[[#This Row],[Got up]])+MINUTE(Tableau1[[#This Row],[Got up]]))</f>
        <v>345</v>
      </c>
      <c r="AP51">
        <f>IF(Tableau1[Time in bed]="","",HOUR(Tableau1[[#This Row],[Time in bed]])*60+MINUTE(Tableau1[[#This Row],[Time in bed]]))</f>
        <v>423</v>
      </c>
      <c r="AQ51">
        <f>IF(Tableau1[Assumed sleep]="","",HOUR(Tableau1[[#This Row],[Assumed sleep]])*60+MINUTE(Tableau1[[#This Row],[Assumed sleep]]))</f>
        <v>421</v>
      </c>
      <c r="AR51">
        <f>IF(Tableau1[Actual sleep time]="","",HOUR(Tableau1[[#This Row],[Actual sleep time]])*60+MINUTE(Tableau1[[#This Row],[Actual sleep time]]))</f>
        <v>409</v>
      </c>
      <c r="AS51">
        <f>IF(Tableau1[Actual wake time]="","",HOUR(Tableau1[[#This Row],[Actual wake time]])*60+MINUTE(Tableau1[[#This Row],[Actual wake time]]))</f>
        <v>12</v>
      </c>
      <c r="AT51">
        <f>IF(Tableau1[Sleep latency]="","",HOUR(Tableau1[[#This Row],[Sleep latency]])*60+MINUTE(Tableau1[[#This Row],[Sleep latency]]))</f>
        <v>0</v>
      </c>
      <c r="AU51" s="4">
        <v>1.4</v>
      </c>
      <c r="AV51">
        <v>1.4</v>
      </c>
    </row>
    <row r="52" spans="1:48" x14ac:dyDescent="0.25">
      <c r="A52" s="5">
        <v>49</v>
      </c>
      <c r="B52" s="5" t="s">
        <v>56</v>
      </c>
      <c r="C52" s="5" t="s">
        <v>567</v>
      </c>
      <c r="D52" s="5">
        <v>43699</v>
      </c>
      <c r="E52" s="6">
        <v>2.2916666666666669E-2</v>
      </c>
      <c r="F52" s="6">
        <v>2.9166666666666664E-2</v>
      </c>
      <c r="G52" s="6">
        <v>0.42777777777777781</v>
      </c>
      <c r="H52" s="6">
        <v>0.42986111111111108</v>
      </c>
      <c r="I52" s="6">
        <v>0.4069444444444445</v>
      </c>
      <c r="J52" s="6">
        <v>0.39861111111111108</v>
      </c>
      <c r="K52" s="6">
        <v>0.3444444444444445</v>
      </c>
      <c r="L52" t="s">
        <v>108</v>
      </c>
      <c r="M52" s="1">
        <v>5.4166666666666669E-2</v>
      </c>
      <c r="N52" t="s">
        <v>109</v>
      </c>
      <c r="O52" t="s">
        <v>322</v>
      </c>
      <c r="P52" s="1">
        <v>6.2499999999999995E-3</v>
      </c>
      <c r="Q52">
        <v>38</v>
      </c>
      <c r="R52">
        <v>39</v>
      </c>
      <c r="S52" s="1">
        <v>9.0624999999999994E-3</v>
      </c>
      <c r="T52" s="1">
        <v>1.3888888888888889E-3</v>
      </c>
      <c r="U52">
        <v>498</v>
      </c>
      <c r="V52" t="s">
        <v>379</v>
      </c>
      <c r="W52">
        <v>76</v>
      </c>
      <c r="X52" t="s">
        <v>316</v>
      </c>
      <c r="Y52">
        <v>58</v>
      </c>
      <c r="Z52" s="1">
        <v>5.9606481481481489E-3</v>
      </c>
      <c r="AA52">
        <v>9</v>
      </c>
      <c r="AB52" t="s">
        <v>402</v>
      </c>
      <c r="AC52">
        <v>8435</v>
      </c>
      <c r="AD52" t="s">
        <v>403</v>
      </c>
      <c r="AE52" t="s">
        <v>404</v>
      </c>
      <c r="AF52" t="s">
        <v>127</v>
      </c>
      <c r="AG52">
        <v>40</v>
      </c>
      <c r="AH52" t="s">
        <v>312</v>
      </c>
      <c r="AI52">
        <v>2</v>
      </c>
      <c r="AJ52" s="3">
        <f t="shared" si="2"/>
        <v>1.0229166666666667</v>
      </c>
      <c r="AK52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1473</v>
      </c>
      <c r="AL52" s="3">
        <f t="shared" si="3"/>
        <v>1.0291666666666666</v>
      </c>
      <c r="AM52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1482</v>
      </c>
      <c r="AN52">
        <f>IF(Tableau1[[#This Row],[Woke up]]="","",60*HOUR(Tableau1[[#This Row],[Woke up]])+MINUTE(Tableau1[[#This Row],[Woke up]]))</f>
        <v>616</v>
      </c>
      <c r="AO52">
        <f>IF(Tableau1[[#This Row],[Got up]]="","",60*HOUR(Tableau1[[#This Row],[Got up]])+MINUTE(Tableau1[[#This Row],[Got up]]))</f>
        <v>619</v>
      </c>
      <c r="AP52">
        <f>IF(Tableau1[Time in bed]="","",HOUR(Tableau1[[#This Row],[Time in bed]])*60+MINUTE(Tableau1[[#This Row],[Time in bed]]))</f>
        <v>586</v>
      </c>
      <c r="AQ52">
        <f>IF(Tableau1[Assumed sleep]="","",HOUR(Tableau1[[#This Row],[Assumed sleep]])*60+MINUTE(Tableau1[[#This Row],[Assumed sleep]]))</f>
        <v>574</v>
      </c>
      <c r="AR52">
        <f>IF(Tableau1[Actual sleep time]="","",HOUR(Tableau1[[#This Row],[Actual sleep time]])*60+MINUTE(Tableau1[[#This Row],[Actual sleep time]]))</f>
        <v>496</v>
      </c>
      <c r="AS52">
        <f>IF(Tableau1[Actual wake time]="","",HOUR(Tableau1[[#This Row],[Actual wake time]])*60+MINUTE(Tableau1[[#This Row],[Actual wake time]]))</f>
        <v>78</v>
      </c>
      <c r="AT52">
        <f>IF(Tableau1[Sleep latency]="","",HOUR(Tableau1[[#This Row],[Sleep latency]])*60+MINUTE(Tableau1[[#This Row],[Sleep latency]]))</f>
        <v>9</v>
      </c>
      <c r="AU52" s="4">
        <v>28.8</v>
      </c>
      <c r="AV52">
        <v>28.8</v>
      </c>
    </row>
    <row r="53" spans="1:48" x14ac:dyDescent="0.25">
      <c r="A53" s="5">
        <v>49</v>
      </c>
      <c r="B53" s="5" t="s">
        <v>66</v>
      </c>
      <c r="C53" s="5" t="s">
        <v>568</v>
      </c>
      <c r="D53" s="5">
        <v>43700</v>
      </c>
      <c r="E53" s="6">
        <v>8.7500000000000008E-2</v>
      </c>
      <c r="F53" s="6">
        <v>0.11458333333333333</v>
      </c>
      <c r="G53" s="6">
        <v>0.30416666666666664</v>
      </c>
      <c r="H53" s="6">
        <v>0.30624999999999997</v>
      </c>
      <c r="I53" s="6">
        <v>0.21875</v>
      </c>
      <c r="J53" s="6">
        <v>0.18958333333333333</v>
      </c>
      <c r="K53" s="6">
        <v>0.16597222222222222</v>
      </c>
      <c r="L53" t="s">
        <v>82</v>
      </c>
      <c r="M53" s="1">
        <v>2.361111111111111E-2</v>
      </c>
      <c r="N53" t="s">
        <v>83</v>
      </c>
      <c r="O53" t="s">
        <v>206</v>
      </c>
      <c r="P53" s="1">
        <v>2.7083333333333334E-2</v>
      </c>
      <c r="Q53">
        <v>17</v>
      </c>
      <c r="R53">
        <v>17</v>
      </c>
      <c r="S53" s="1">
        <v>9.7685185185185184E-3</v>
      </c>
      <c r="T53" s="1">
        <v>1.3888888888888889E-3</v>
      </c>
      <c r="U53">
        <v>241</v>
      </c>
      <c r="V53" t="s">
        <v>405</v>
      </c>
      <c r="W53">
        <v>32</v>
      </c>
      <c r="X53" t="s">
        <v>406</v>
      </c>
      <c r="Y53">
        <v>22</v>
      </c>
      <c r="Z53" s="1">
        <v>7.6041666666666662E-3</v>
      </c>
      <c r="AA53">
        <v>4</v>
      </c>
      <c r="AB53" t="s">
        <v>376</v>
      </c>
      <c r="AC53">
        <v>4023</v>
      </c>
      <c r="AD53" t="s">
        <v>407</v>
      </c>
      <c r="AE53" t="s">
        <v>408</v>
      </c>
      <c r="AF53" t="s">
        <v>311</v>
      </c>
      <c r="AG53">
        <v>40</v>
      </c>
      <c r="AH53" t="s">
        <v>351</v>
      </c>
      <c r="AI53">
        <v>2</v>
      </c>
      <c r="AJ53" s="3">
        <f t="shared" ref="AJ53:AJ77" si="4">IFERROR(E53-INT(E53)+(E53-INT(E53)&lt;=1/6),"")</f>
        <v>1.0874999999999999</v>
      </c>
      <c r="AK53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1566</v>
      </c>
      <c r="AL53" s="3">
        <f t="shared" ref="AL53:AL77" si="5">IFERROR(F53-INT(F53)+(F53-INT(F53)&lt;=1/6),"")</f>
        <v>1.1145833333333333</v>
      </c>
      <c r="AM53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1605</v>
      </c>
      <c r="AN53">
        <f>IF(Tableau1[[#This Row],[Woke up]]="","",60*HOUR(Tableau1[[#This Row],[Woke up]])+MINUTE(Tableau1[[#This Row],[Woke up]]))</f>
        <v>438</v>
      </c>
      <c r="AO53">
        <f>IF(Tableau1[[#This Row],[Got up]]="","",60*HOUR(Tableau1[[#This Row],[Got up]])+MINUTE(Tableau1[[#This Row],[Got up]]))</f>
        <v>441</v>
      </c>
      <c r="AP53">
        <f>IF(Tableau1[Time in bed]="","",HOUR(Tableau1[[#This Row],[Time in bed]])*60+MINUTE(Tableau1[[#This Row],[Time in bed]]))</f>
        <v>315</v>
      </c>
      <c r="AQ53">
        <f>IF(Tableau1[Assumed sleep]="","",HOUR(Tableau1[[#This Row],[Assumed sleep]])*60+MINUTE(Tableau1[[#This Row],[Assumed sleep]]))</f>
        <v>273</v>
      </c>
      <c r="AR53">
        <f>IF(Tableau1[Actual sleep time]="","",HOUR(Tableau1[[#This Row],[Actual sleep time]])*60+MINUTE(Tableau1[[#This Row],[Actual sleep time]]))</f>
        <v>239</v>
      </c>
      <c r="AS53">
        <f>IF(Tableau1[Actual wake time]="","",HOUR(Tableau1[[#This Row],[Actual wake time]])*60+MINUTE(Tableau1[[#This Row],[Actual wake time]]))</f>
        <v>34</v>
      </c>
      <c r="AT53">
        <f>IF(Tableau1[Sleep latency]="","",HOUR(Tableau1[[#This Row],[Sleep latency]])*60+MINUTE(Tableau1[[#This Row],[Sleep latency]]))</f>
        <v>39</v>
      </c>
      <c r="AU53" s="4">
        <v>29.9</v>
      </c>
      <c r="AV53">
        <v>29.9</v>
      </c>
    </row>
    <row r="54" spans="1:48" x14ac:dyDescent="0.25">
      <c r="A54" s="5">
        <v>43</v>
      </c>
      <c r="B54" s="5" t="s">
        <v>35</v>
      </c>
      <c r="C54" s="5" t="s">
        <v>564</v>
      </c>
      <c r="D54" s="5">
        <v>43697</v>
      </c>
      <c r="E54" s="6">
        <v>0.98472222222222217</v>
      </c>
      <c r="F54" s="6">
        <v>0.98472222222222217</v>
      </c>
      <c r="G54" s="6">
        <v>0.35416666666666669</v>
      </c>
      <c r="H54" s="6">
        <v>0.35416666666666669</v>
      </c>
      <c r="I54" s="6">
        <v>0.36944444444444446</v>
      </c>
      <c r="J54" s="6">
        <v>0.36944444444444446</v>
      </c>
      <c r="K54" s="6">
        <v>0.34236111111111112</v>
      </c>
      <c r="L54" t="s">
        <v>343</v>
      </c>
      <c r="M54" s="1">
        <v>2.7083333333333334E-2</v>
      </c>
      <c r="N54" t="s">
        <v>410</v>
      </c>
      <c r="O54" t="s">
        <v>343</v>
      </c>
      <c r="P54" s="1">
        <v>0</v>
      </c>
      <c r="Q54">
        <v>22</v>
      </c>
      <c r="R54">
        <v>23</v>
      </c>
      <c r="S54" s="1">
        <v>1.556712962962963E-2</v>
      </c>
      <c r="T54" s="1">
        <v>1.1805555555555556E-3</v>
      </c>
      <c r="U54">
        <v>461</v>
      </c>
      <c r="V54" t="s">
        <v>116</v>
      </c>
      <c r="W54">
        <v>71</v>
      </c>
      <c r="X54" t="s">
        <v>117</v>
      </c>
      <c r="Y54">
        <v>53</v>
      </c>
      <c r="Z54" s="1">
        <v>6.0416666666666665E-3</v>
      </c>
      <c r="AA54">
        <v>9</v>
      </c>
      <c r="AB54">
        <v>17</v>
      </c>
      <c r="AC54">
        <v>4189</v>
      </c>
      <c r="AD54" t="s">
        <v>411</v>
      </c>
      <c r="AE54">
        <v>59</v>
      </c>
      <c r="AF54" t="s">
        <v>115</v>
      </c>
      <c r="AG54">
        <v>40</v>
      </c>
      <c r="AH54" t="s">
        <v>412</v>
      </c>
      <c r="AI54">
        <v>2</v>
      </c>
      <c r="AJ54" s="3">
        <f t="shared" si="4"/>
        <v>0.98472222222222217</v>
      </c>
      <c r="AK54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1418</v>
      </c>
      <c r="AL54" s="3">
        <f t="shared" si="5"/>
        <v>0.98472222222222217</v>
      </c>
      <c r="AM54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1418</v>
      </c>
      <c r="AN54">
        <f>IF(Tableau1[[#This Row],[Woke up]]="","",60*HOUR(Tableau1[[#This Row],[Woke up]])+MINUTE(Tableau1[[#This Row],[Woke up]]))</f>
        <v>510</v>
      </c>
      <c r="AO54">
        <f>IF(Tableau1[[#This Row],[Got up]]="","",60*HOUR(Tableau1[[#This Row],[Got up]])+MINUTE(Tableau1[[#This Row],[Got up]]))</f>
        <v>510</v>
      </c>
      <c r="AP54">
        <f>IF(Tableau1[Time in bed]="","",HOUR(Tableau1[[#This Row],[Time in bed]])*60+MINUTE(Tableau1[[#This Row],[Time in bed]]))</f>
        <v>532</v>
      </c>
      <c r="AQ54">
        <f>IF(Tableau1[Assumed sleep]="","",HOUR(Tableau1[[#This Row],[Assumed sleep]])*60+MINUTE(Tableau1[[#This Row],[Assumed sleep]]))</f>
        <v>532</v>
      </c>
      <c r="AR54">
        <f>IF(Tableau1[Actual sleep time]="","",HOUR(Tableau1[[#This Row],[Actual sleep time]])*60+MINUTE(Tableau1[[#This Row],[Actual sleep time]]))</f>
        <v>493</v>
      </c>
      <c r="AS54">
        <f>IF(Tableau1[Actual wake time]="","",HOUR(Tableau1[[#This Row],[Actual wake time]])*60+MINUTE(Tableau1[[#This Row],[Actual wake time]]))</f>
        <v>39</v>
      </c>
      <c r="AT54">
        <f>IF(Tableau1[Sleep latency]="","",HOUR(Tableau1[[#This Row],[Sleep latency]])*60+MINUTE(Tableau1[[#This Row],[Sleep latency]]))</f>
        <v>0</v>
      </c>
      <c r="AU54" s="4">
        <v>30.3</v>
      </c>
      <c r="AV54">
        <v>30.3</v>
      </c>
    </row>
    <row r="55" spans="1:48" x14ac:dyDescent="0.25">
      <c r="A55" s="5">
        <v>43</v>
      </c>
      <c r="B55" s="5" t="s">
        <v>46</v>
      </c>
      <c r="C55" s="5" t="s">
        <v>565</v>
      </c>
      <c r="D55" s="5">
        <v>43698</v>
      </c>
      <c r="E55" s="6">
        <v>0.96250000000000002</v>
      </c>
      <c r="F55" s="6">
        <v>0.96666666666666667</v>
      </c>
      <c r="G55" s="6">
        <v>0.30208333333333331</v>
      </c>
      <c r="H55" s="6">
        <v>0.30208333333333331</v>
      </c>
      <c r="I55" s="6">
        <v>0.33958333333333335</v>
      </c>
      <c r="J55" s="6">
        <v>0.3354166666666667</v>
      </c>
      <c r="K55" s="6">
        <v>0.28750000000000003</v>
      </c>
      <c r="L55" t="s">
        <v>238</v>
      </c>
      <c r="M55" s="1">
        <v>4.7916666666666663E-2</v>
      </c>
      <c r="N55" t="s">
        <v>124</v>
      </c>
      <c r="O55" t="s">
        <v>84</v>
      </c>
      <c r="P55" s="1">
        <v>4.1666666666666666E-3</v>
      </c>
      <c r="Q55">
        <v>30</v>
      </c>
      <c r="R55">
        <v>30</v>
      </c>
      <c r="S55" s="1">
        <v>9.5833333333333343E-3</v>
      </c>
      <c r="T55" s="1">
        <v>1.5972222222222221E-3</v>
      </c>
      <c r="U55">
        <v>406</v>
      </c>
      <c r="V55" t="s">
        <v>151</v>
      </c>
      <c r="W55">
        <v>77</v>
      </c>
      <c r="X55" t="s">
        <v>152</v>
      </c>
      <c r="Y55">
        <v>54</v>
      </c>
      <c r="Z55" s="1">
        <v>5.2199074074074066E-3</v>
      </c>
      <c r="AA55">
        <v>11</v>
      </c>
      <c r="AB55" t="s">
        <v>413</v>
      </c>
      <c r="AC55">
        <v>7558</v>
      </c>
      <c r="AD55" t="s">
        <v>414</v>
      </c>
      <c r="AE55" t="s">
        <v>415</v>
      </c>
      <c r="AF55" t="s">
        <v>153</v>
      </c>
      <c r="AG55">
        <v>40</v>
      </c>
      <c r="AH55" t="s">
        <v>416</v>
      </c>
      <c r="AI55">
        <v>2</v>
      </c>
      <c r="AJ55" s="3">
        <f t="shared" si="4"/>
        <v>0.96250000000000002</v>
      </c>
      <c r="AK55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1386</v>
      </c>
      <c r="AL55" s="3">
        <f t="shared" si="5"/>
        <v>0.96666666666666667</v>
      </c>
      <c r="AM55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1392</v>
      </c>
      <c r="AN55">
        <f>IF(Tableau1[[#This Row],[Woke up]]="","",60*HOUR(Tableau1[[#This Row],[Woke up]])+MINUTE(Tableau1[[#This Row],[Woke up]]))</f>
        <v>435</v>
      </c>
      <c r="AO55">
        <f>IF(Tableau1[[#This Row],[Got up]]="","",60*HOUR(Tableau1[[#This Row],[Got up]])+MINUTE(Tableau1[[#This Row],[Got up]]))</f>
        <v>435</v>
      </c>
      <c r="AP55">
        <f>IF(Tableau1[Time in bed]="","",HOUR(Tableau1[[#This Row],[Time in bed]])*60+MINUTE(Tableau1[[#This Row],[Time in bed]]))</f>
        <v>489</v>
      </c>
      <c r="AQ55">
        <f>IF(Tableau1[Assumed sleep]="","",HOUR(Tableau1[[#This Row],[Assumed sleep]])*60+MINUTE(Tableau1[[#This Row],[Assumed sleep]]))</f>
        <v>483</v>
      </c>
      <c r="AR55">
        <f>IF(Tableau1[Actual sleep time]="","",HOUR(Tableau1[[#This Row],[Actual sleep time]])*60+MINUTE(Tableau1[[#This Row],[Actual sleep time]]))</f>
        <v>414</v>
      </c>
      <c r="AS55">
        <f>IF(Tableau1[Actual wake time]="","",HOUR(Tableau1[[#This Row],[Actual wake time]])*60+MINUTE(Tableau1[[#This Row],[Actual wake time]]))</f>
        <v>69</v>
      </c>
      <c r="AT55">
        <f>IF(Tableau1[Sleep latency]="","",HOUR(Tableau1[[#This Row],[Sleep latency]])*60+MINUTE(Tableau1[[#This Row],[Sleep latency]]))</f>
        <v>6</v>
      </c>
      <c r="AU55" s="4">
        <v>36.299999999999997</v>
      </c>
      <c r="AV55">
        <v>36.299999999999997</v>
      </c>
    </row>
    <row r="56" spans="1:48" x14ac:dyDescent="0.25">
      <c r="A56" s="5">
        <v>43</v>
      </c>
      <c r="B56" s="5" t="s">
        <v>56</v>
      </c>
      <c r="C56" s="5" t="s">
        <v>567</v>
      </c>
      <c r="D56" s="5">
        <v>43699</v>
      </c>
      <c r="E56" s="6">
        <v>2.5694444444444447E-2</v>
      </c>
      <c r="F56" s="6">
        <v>4.5138888888888888E-2</v>
      </c>
      <c r="G56" s="6">
        <v>0.27569444444444446</v>
      </c>
      <c r="H56" s="6">
        <v>0.27569444444444446</v>
      </c>
      <c r="I56" s="6">
        <v>0.25</v>
      </c>
      <c r="J56" s="6">
        <v>0.23055555555555554</v>
      </c>
      <c r="K56" s="6">
        <v>0.19999999999999998</v>
      </c>
      <c r="L56" t="s">
        <v>116</v>
      </c>
      <c r="M56" s="1">
        <v>3.0555555555555555E-2</v>
      </c>
      <c r="N56" t="s">
        <v>117</v>
      </c>
      <c r="O56">
        <v>80</v>
      </c>
      <c r="P56" s="1">
        <v>1.9444444444444445E-2</v>
      </c>
      <c r="Q56">
        <v>23</v>
      </c>
      <c r="R56">
        <v>23</v>
      </c>
      <c r="S56" s="1">
        <v>8.6921296296296312E-3</v>
      </c>
      <c r="T56" s="1">
        <v>1.3310185185185185E-3</v>
      </c>
      <c r="U56">
        <v>257</v>
      </c>
      <c r="V56" t="s">
        <v>417</v>
      </c>
      <c r="W56">
        <v>75</v>
      </c>
      <c r="X56" t="s">
        <v>418</v>
      </c>
      <c r="Y56">
        <v>44</v>
      </c>
      <c r="Z56" s="1">
        <v>4.0509259259259257E-3</v>
      </c>
      <c r="AA56">
        <v>11</v>
      </c>
      <c r="AB56">
        <v>25</v>
      </c>
      <c r="AC56">
        <v>5462</v>
      </c>
      <c r="AD56" t="s">
        <v>419</v>
      </c>
      <c r="AE56" t="s">
        <v>420</v>
      </c>
      <c r="AF56" t="s">
        <v>421</v>
      </c>
      <c r="AG56">
        <v>40</v>
      </c>
      <c r="AH56" t="s">
        <v>422</v>
      </c>
      <c r="AI56">
        <v>2</v>
      </c>
      <c r="AJ56" s="3">
        <f t="shared" si="4"/>
        <v>1.0256944444444445</v>
      </c>
      <c r="AK56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1477</v>
      </c>
      <c r="AL56" s="3">
        <f t="shared" si="5"/>
        <v>1.0451388888888888</v>
      </c>
      <c r="AM56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1505</v>
      </c>
      <c r="AN56">
        <f>IF(Tableau1[[#This Row],[Woke up]]="","",60*HOUR(Tableau1[[#This Row],[Woke up]])+MINUTE(Tableau1[[#This Row],[Woke up]]))</f>
        <v>397</v>
      </c>
      <c r="AO56">
        <f>IF(Tableau1[[#This Row],[Got up]]="","",60*HOUR(Tableau1[[#This Row],[Got up]])+MINUTE(Tableau1[[#This Row],[Got up]]))</f>
        <v>397</v>
      </c>
      <c r="AP56">
        <f>IF(Tableau1[Time in bed]="","",HOUR(Tableau1[[#This Row],[Time in bed]])*60+MINUTE(Tableau1[[#This Row],[Time in bed]]))</f>
        <v>360</v>
      </c>
      <c r="AQ56">
        <f>IF(Tableau1[Assumed sleep]="","",HOUR(Tableau1[[#This Row],[Assumed sleep]])*60+MINUTE(Tableau1[[#This Row],[Assumed sleep]]))</f>
        <v>332</v>
      </c>
      <c r="AR56">
        <f>IF(Tableau1[Actual sleep time]="","",HOUR(Tableau1[[#This Row],[Actual sleep time]])*60+MINUTE(Tableau1[[#This Row],[Actual sleep time]]))</f>
        <v>288</v>
      </c>
      <c r="AS56">
        <f>IF(Tableau1[Actual wake time]="","",HOUR(Tableau1[[#This Row],[Actual wake time]])*60+MINUTE(Tableau1[[#This Row],[Actual wake time]]))</f>
        <v>44</v>
      </c>
      <c r="AT56">
        <f>IF(Tableau1[Sleep latency]="","",HOUR(Tableau1[[#This Row],[Sleep latency]])*60+MINUTE(Tableau1[[#This Row],[Sleep latency]]))</f>
        <v>28</v>
      </c>
      <c r="AU56" s="4">
        <v>47.6</v>
      </c>
      <c r="AV56">
        <v>47.6</v>
      </c>
    </row>
    <row r="57" spans="1:48" x14ac:dyDescent="0.25">
      <c r="A57" s="5">
        <v>43</v>
      </c>
      <c r="B57" s="5" t="s">
        <v>66</v>
      </c>
      <c r="C57" s="5" t="s">
        <v>567</v>
      </c>
      <c r="D57" s="5">
        <v>43700</v>
      </c>
      <c r="E57" s="6">
        <v>0.96666666666666667</v>
      </c>
      <c r="F57" s="6">
        <v>0.96736111111111101</v>
      </c>
      <c r="G57" s="6">
        <v>0.28194444444444444</v>
      </c>
      <c r="H57" s="6">
        <v>0.28194444444444444</v>
      </c>
      <c r="I57" s="6">
        <v>0.31527777777777777</v>
      </c>
      <c r="J57" s="6">
        <v>0.31458333333333333</v>
      </c>
      <c r="K57" s="6">
        <v>0.26041666666666669</v>
      </c>
      <c r="L57" t="s">
        <v>57</v>
      </c>
      <c r="M57" s="1">
        <v>5.4166666666666669E-2</v>
      </c>
      <c r="N57" t="s">
        <v>58</v>
      </c>
      <c r="O57" t="s">
        <v>113</v>
      </c>
      <c r="P57" s="1">
        <v>6.9444444444444447E-4</v>
      </c>
      <c r="Q57">
        <v>35</v>
      </c>
      <c r="R57">
        <v>35</v>
      </c>
      <c r="S57" s="1">
        <v>7.4421296296296293E-3</v>
      </c>
      <c r="T57" s="1">
        <v>1.5509259259259261E-3</v>
      </c>
      <c r="U57">
        <v>358</v>
      </c>
      <c r="V57">
        <v>79</v>
      </c>
      <c r="W57">
        <v>95</v>
      </c>
      <c r="X57">
        <v>21</v>
      </c>
      <c r="Y57">
        <v>58</v>
      </c>
      <c r="Z57" s="1">
        <v>4.2824074074074075E-3</v>
      </c>
      <c r="AA57">
        <v>16</v>
      </c>
      <c r="AB57" t="s">
        <v>423</v>
      </c>
      <c r="AC57">
        <v>8680</v>
      </c>
      <c r="AD57" t="s">
        <v>424</v>
      </c>
      <c r="AE57" t="s">
        <v>425</v>
      </c>
      <c r="AF57" t="s">
        <v>387</v>
      </c>
      <c r="AG57">
        <v>40</v>
      </c>
      <c r="AH57">
        <v>76</v>
      </c>
      <c r="AI57">
        <v>2</v>
      </c>
      <c r="AJ57" s="3">
        <f t="shared" si="4"/>
        <v>0.96666666666666667</v>
      </c>
      <c r="AK57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1392</v>
      </c>
      <c r="AL57" s="3">
        <f t="shared" si="5"/>
        <v>0.96736111111111101</v>
      </c>
      <c r="AM57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1393</v>
      </c>
      <c r="AN57">
        <f>IF(Tableau1[[#This Row],[Woke up]]="","",60*HOUR(Tableau1[[#This Row],[Woke up]])+MINUTE(Tableau1[[#This Row],[Woke up]]))</f>
        <v>406</v>
      </c>
      <c r="AO57">
        <f>IF(Tableau1[[#This Row],[Got up]]="","",60*HOUR(Tableau1[[#This Row],[Got up]])+MINUTE(Tableau1[[#This Row],[Got up]]))</f>
        <v>406</v>
      </c>
      <c r="AP57">
        <f>IF(Tableau1[Time in bed]="","",HOUR(Tableau1[[#This Row],[Time in bed]])*60+MINUTE(Tableau1[[#This Row],[Time in bed]]))</f>
        <v>454</v>
      </c>
      <c r="AQ57">
        <f>IF(Tableau1[Assumed sleep]="","",HOUR(Tableau1[[#This Row],[Assumed sleep]])*60+MINUTE(Tableau1[[#This Row],[Assumed sleep]]))</f>
        <v>453</v>
      </c>
      <c r="AR57">
        <f>IF(Tableau1[Actual sleep time]="","",HOUR(Tableau1[[#This Row],[Actual sleep time]])*60+MINUTE(Tableau1[[#This Row],[Actual sleep time]]))</f>
        <v>375</v>
      </c>
      <c r="AS57">
        <f>IF(Tableau1[Actual wake time]="","",HOUR(Tableau1[[#This Row],[Actual wake time]])*60+MINUTE(Tableau1[[#This Row],[Actual wake time]]))</f>
        <v>78</v>
      </c>
      <c r="AT57">
        <f>IF(Tableau1[Sleep latency]="","",HOUR(Tableau1[[#This Row],[Sleep latency]])*60+MINUTE(Tableau1[[#This Row],[Sleep latency]]))</f>
        <v>1</v>
      </c>
      <c r="AU57" s="4">
        <v>48.6</v>
      </c>
      <c r="AV57">
        <v>48.6</v>
      </c>
    </row>
    <row r="58" spans="1:48" x14ac:dyDescent="0.25">
      <c r="A58" s="5">
        <v>40</v>
      </c>
      <c r="B58" s="5" t="s">
        <v>35</v>
      </c>
      <c r="C58" s="5" t="s">
        <v>565</v>
      </c>
      <c r="D58" s="5">
        <v>43697</v>
      </c>
      <c r="E58" s="6">
        <v>0.3347222222222222</v>
      </c>
      <c r="F58" s="6">
        <v>0.36944444444444446</v>
      </c>
      <c r="G58" s="6">
        <v>0.45694444444444443</v>
      </c>
      <c r="H58" s="6">
        <v>0.48055555555555557</v>
      </c>
      <c r="I58" s="6">
        <v>0.14583333333333334</v>
      </c>
      <c r="J58" s="6">
        <v>8.7500000000000008E-2</v>
      </c>
      <c r="K58" s="6">
        <v>7.0833333333333331E-2</v>
      </c>
      <c r="L58">
        <v>81</v>
      </c>
      <c r="M58" s="1">
        <v>1.6666666666666666E-2</v>
      </c>
      <c r="N58">
        <v>19</v>
      </c>
      <c r="O58" t="s">
        <v>387</v>
      </c>
      <c r="P58" s="1">
        <v>3.4722222222222224E-2</v>
      </c>
      <c r="Q58">
        <v>13</v>
      </c>
      <c r="R58">
        <v>13</v>
      </c>
      <c r="S58" s="1">
        <v>5.4513888888888884E-3</v>
      </c>
      <c r="T58" s="1">
        <v>1.2847222222222223E-3</v>
      </c>
      <c r="U58">
        <v>97</v>
      </c>
      <c r="V58">
        <v>77</v>
      </c>
      <c r="W58">
        <v>29</v>
      </c>
      <c r="X58">
        <v>23</v>
      </c>
      <c r="Y58">
        <v>25</v>
      </c>
      <c r="Z58" s="1">
        <v>2.6967592592592594E-3</v>
      </c>
      <c r="AA58">
        <v>6</v>
      </c>
      <c r="AB58">
        <v>24</v>
      </c>
      <c r="AC58">
        <v>2517</v>
      </c>
      <c r="AD58" t="s">
        <v>427</v>
      </c>
      <c r="AE58" t="s">
        <v>428</v>
      </c>
      <c r="AF58">
        <v>47</v>
      </c>
      <c r="AG58">
        <v>40</v>
      </c>
      <c r="AH58" t="s">
        <v>362</v>
      </c>
      <c r="AI58">
        <v>2</v>
      </c>
      <c r="AJ58" s="3">
        <f t="shared" si="4"/>
        <v>0.3347222222222222</v>
      </c>
      <c r="AK58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1922</v>
      </c>
      <c r="AL58" s="3">
        <f t="shared" si="5"/>
        <v>0.36944444444444446</v>
      </c>
      <c r="AM58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1972</v>
      </c>
      <c r="AN58">
        <f>IF(Tableau1[[#This Row],[Woke up]]="","",60*HOUR(Tableau1[[#This Row],[Woke up]])+MINUTE(Tableau1[[#This Row],[Woke up]]))</f>
        <v>658</v>
      </c>
      <c r="AO58">
        <f>IF(Tableau1[[#This Row],[Got up]]="","",60*HOUR(Tableau1[[#This Row],[Got up]])+MINUTE(Tableau1[[#This Row],[Got up]]))</f>
        <v>692</v>
      </c>
      <c r="AP58">
        <f>IF(Tableau1[Time in bed]="","",HOUR(Tableau1[[#This Row],[Time in bed]])*60+MINUTE(Tableau1[[#This Row],[Time in bed]]))</f>
        <v>210</v>
      </c>
      <c r="AQ58">
        <f>IF(Tableau1[Assumed sleep]="","",HOUR(Tableau1[[#This Row],[Assumed sleep]])*60+MINUTE(Tableau1[[#This Row],[Assumed sleep]]))</f>
        <v>126</v>
      </c>
      <c r="AR58">
        <f>IF(Tableau1[Actual sleep time]="","",HOUR(Tableau1[[#This Row],[Actual sleep time]])*60+MINUTE(Tableau1[[#This Row],[Actual sleep time]]))</f>
        <v>102</v>
      </c>
      <c r="AS58">
        <f>IF(Tableau1[Actual wake time]="","",HOUR(Tableau1[[#This Row],[Actual wake time]])*60+MINUTE(Tableau1[[#This Row],[Actual wake time]]))</f>
        <v>24</v>
      </c>
      <c r="AT58">
        <f>IF(Tableau1[Sleep latency]="","",HOUR(Tableau1[[#This Row],[Sleep latency]])*60+MINUTE(Tableau1[[#This Row],[Sleep latency]]))</f>
        <v>50</v>
      </c>
      <c r="AU58" s="4">
        <v>47</v>
      </c>
      <c r="AV58">
        <v>47</v>
      </c>
    </row>
    <row r="59" spans="1:48" x14ac:dyDescent="0.25">
      <c r="A59" s="5">
        <v>40</v>
      </c>
      <c r="B59" s="5" t="s">
        <v>46</v>
      </c>
      <c r="C59" s="5" t="s">
        <v>566</v>
      </c>
      <c r="D59" s="5">
        <v>43698</v>
      </c>
      <c r="E59" s="6">
        <v>6.25E-2</v>
      </c>
      <c r="F59" s="6">
        <v>0.1013888888888889</v>
      </c>
      <c r="G59" s="6">
        <v>0.40138888888888885</v>
      </c>
      <c r="H59" s="6">
        <v>0.40138888888888885</v>
      </c>
      <c r="I59" s="6">
        <v>0.33888888888888885</v>
      </c>
      <c r="J59" s="6">
        <v>0.3</v>
      </c>
      <c r="K59" s="6">
        <v>0.24791666666666667</v>
      </c>
      <c r="L59" t="s">
        <v>113</v>
      </c>
      <c r="M59" s="1">
        <v>5.2083333333333336E-2</v>
      </c>
      <c r="N59" t="s">
        <v>245</v>
      </c>
      <c r="O59" t="s">
        <v>429</v>
      </c>
      <c r="P59" s="1">
        <v>3.888888888888889E-2</v>
      </c>
      <c r="Q59">
        <v>38</v>
      </c>
      <c r="R59">
        <v>38</v>
      </c>
      <c r="S59" s="1">
        <v>6.5277777777777782E-3</v>
      </c>
      <c r="T59" s="1">
        <v>1.3657407407407409E-3</v>
      </c>
      <c r="U59">
        <v>355</v>
      </c>
      <c r="V59" t="s">
        <v>60</v>
      </c>
      <c r="W59">
        <v>77</v>
      </c>
      <c r="X59" t="s">
        <v>61</v>
      </c>
      <c r="Y59">
        <v>56</v>
      </c>
      <c r="Z59" s="1">
        <v>4.3981481481481484E-3</v>
      </c>
      <c r="AA59">
        <v>13</v>
      </c>
      <c r="AB59" t="s">
        <v>228</v>
      </c>
      <c r="AC59">
        <v>9086</v>
      </c>
      <c r="AD59" t="s">
        <v>430</v>
      </c>
      <c r="AE59">
        <v>118</v>
      </c>
      <c r="AF59">
        <v>41</v>
      </c>
      <c r="AG59">
        <v>40</v>
      </c>
      <c r="AH59" t="s">
        <v>229</v>
      </c>
      <c r="AI59">
        <v>2</v>
      </c>
      <c r="AJ59" s="3">
        <f t="shared" si="4"/>
        <v>1.0625</v>
      </c>
      <c r="AK59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1530</v>
      </c>
      <c r="AL59" s="3">
        <f t="shared" si="5"/>
        <v>1.101388888888889</v>
      </c>
      <c r="AM59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1586</v>
      </c>
      <c r="AN59">
        <f>IF(Tableau1[[#This Row],[Woke up]]="","",60*HOUR(Tableau1[[#This Row],[Woke up]])+MINUTE(Tableau1[[#This Row],[Woke up]]))</f>
        <v>578</v>
      </c>
      <c r="AO59">
        <f>IF(Tableau1[[#This Row],[Got up]]="","",60*HOUR(Tableau1[[#This Row],[Got up]])+MINUTE(Tableau1[[#This Row],[Got up]]))</f>
        <v>578</v>
      </c>
      <c r="AP59">
        <f>IF(Tableau1[Time in bed]="","",HOUR(Tableau1[[#This Row],[Time in bed]])*60+MINUTE(Tableau1[[#This Row],[Time in bed]]))</f>
        <v>488</v>
      </c>
      <c r="AQ59">
        <f>IF(Tableau1[Assumed sleep]="","",HOUR(Tableau1[[#This Row],[Assumed sleep]])*60+MINUTE(Tableau1[[#This Row],[Assumed sleep]]))</f>
        <v>432</v>
      </c>
      <c r="AR59">
        <f>IF(Tableau1[Actual sleep time]="","",HOUR(Tableau1[[#This Row],[Actual sleep time]])*60+MINUTE(Tableau1[[#This Row],[Actual sleep time]]))</f>
        <v>357</v>
      </c>
      <c r="AS59">
        <f>IF(Tableau1[Actual wake time]="","",HOUR(Tableau1[[#This Row],[Actual wake time]])*60+MINUTE(Tableau1[[#This Row],[Actual wake time]]))</f>
        <v>75</v>
      </c>
      <c r="AT59">
        <f>IF(Tableau1[Sleep latency]="","",HOUR(Tableau1[[#This Row],[Sleep latency]])*60+MINUTE(Tableau1[[#This Row],[Sleep latency]]))</f>
        <v>56</v>
      </c>
      <c r="AU59" s="4">
        <v>41</v>
      </c>
      <c r="AV59">
        <v>41</v>
      </c>
    </row>
    <row r="60" spans="1:48" x14ac:dyDescent="0.25">
      <c r="A60" s="5">
        <v>40</v>
      </c>
      <c r="B60" s="5" t="s">
        <v>56</v>
      </c>
      <c r="C60" s="5" t="s">
        <v>567</v>
      </c>
      <c r="D60" s="5">
        <v>43699</v>
      </c>
      <c r="E60" s="6">
        <v>1.3194444444444444E-2</v>
      </c>
      <c r="F60" s="6">
        <v>3.888888888888889E-2</v>
      </c>
      <c r="G60" s="6">
        <v>0.27152777777777776</v>
      </c>
      <c r="H60" s="6">
        <v>0.27569444444444446</v>
      </c>
      <c r="I60" s="6">
        <v>0.26250000000000001</v>
      </c>
      <c r="J60" s="6">
        <v>0.23263888888888887</v>
      </c>
      <c r="K60" s="6">
        <v>0.20902777777777778</v>
      </c>
      <c r="L60" t="s">
        <v>304</v>
      </c>
      <c r="M60" s="1">
        <v>2.361111111111111E-2</v>
      </c>
      <c r="N60" t="s">
        <v>305</v>
      </c>
      <c r="O60" t="s">
        <v>287</v>
      </c>
      <c r="P60" s="1">
        <v>2.5694444444444447E-2</v>
      </c>
      <c r="Q60">
        <v>20</v>
      </c>
      <c r="R60">
        <v>20</v>
      </c>
      <c r="S60" s="1">
        <v>1.045138888888889E-2</v>
      </c>
      <c r="T60" s="1">
        <v>1.1805555555555556E-3</v>
      </c>
      <c r="U60">
        <v>290</v>
      </c>
      <c r="V60" t="s">
        <v>339</v>
      </c>
      <c r="W60">
        <v>45</v>
      </c>
      <c r="X60" t="s">
        <v>340</v>
      </c>
      <c r="Y60">
        <v>34</v>
      </c>
      <c r="Z60" s="1">
        <v>5.9259259259259256E-3</v>
      </c>
      <c r="AA60">
        <v>5</v>
      </c>
      <c r="AB60" t="s">
        <v>403</v>
      </c>
      <c r="AC60">
        <v>4191</v>
      </c>
      <c r="AD60" t="s">
        <v>431</v>
      </c>
      <c r="AE60" t="s">
        <v>432</v>
      </c>
      <c r="AF60" t="s">
        <v>433</v>
      </c>
      <c r="AG60">
        <v>40</v>
      </c>
      <c r="AH60" t="s">
        <v>434</v>
      </c>
      <c r="AI60">
        <v>2</v>
      </c>
      <c r="AJ60" s="3">
        <f t="shared" si="4"/>
        <v>1.0131944444444445</v>
      </c>
      <c r="AK60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1459</v>
      </c>
      <c r="AL60" s="3">
        <f t="shared" si="5"/>
        <v>1.038888888888889</v>
      </c>
      <c r="AM60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1496</v>
      </c>
      <c r="AN60">
        <f>IF(Tableau1[[#This Row],[Woke up]]="","",60*HOUR(Tableau1[[#This Row],[Woke up]])+MINUTE(Tableau1[[#This Row],[Woke up]]))</f>
        <v>391</v>
      </c>
      <c r="AO60">
        <f>IF(Tableau1[[#This Row],[Got up]]="","",60*HOUR(Tableau1[[#This Row],[Got up]])+MINUTE(Tableau1[[#This Row],[Got up]]))</f>
        <v>397</v>
      </c>
      <c r="AP60">
        <f>IF(Tableau1[Time in bed]="","",HOUR(Tableau1[[#This Row],[Time in bed]])*60+MINUTE(Tableau1[[#This Row],[Time in bed]]))</f>
        <v>378</v>
      </c>
      <c r="AQ60">
        <f>IF(Tableau1[Assumed sleep]="","",HOUR(Tableau1[[#This Row],[Assumed sleep]])*60+MINUTE(Tableau1[[#This Row],[Assumed sleep]]))</f>
        <v>335</v>
      </c>
      <c r="AR60">
        <f>IF(Tableau1[Actual sleep time]="","",HOUR(Tableau1[[#This Row],[Actual sleep time]])*60+MINUTE(Tableau1[[#This Row],[Actual sleep time]]))</f>
        <v>301</v>
      </c>
      <c r="AS60">
        <f>IF(Tableau1[Actual wake time]="","",HOUR(Tableau1[[#This Row],[Actual wake time]])*60+MINUTE(Tableau1[[#This Row],[Actual wake time]]))</f>
        <v>34</v>
      </c>
      <c r="AT60">
        <f>IF(Tableau1[Sleep latency]="","",HOUR(Tableau1[[#This Row],[Sleep latency]])*60+MINUTE(Tableau1[[#This Row],[Sleep latency]]))</f>
        <v>37</v>
      </c>
      <c r="AU60" s="4">
        <v>28.1</v>
      </c>
      <c r="AV60">
        <v>28.1</v>
      </c>
    </row>
    <row r="61" spans="1:48" x14ac:dyDescent="0.25">
      <c r="A61" s="5">
        <v>40</v>
      </c>
      <c r="B61" s="5" t="s">
        <v>66</v>
      </c>
      <c r="C61" s="5" t="s">
        <v>568</v>
      </c>
      <c r="D61" s="5">
        <v>43700</v>
      </c>
      <c r="E61" s="6">
        <v>3.472222222222222E-3</v>
      </c>
      <c r="F61" s="6">
        <v>1.2499999999999999E-2</v>
      </c>
      <c r="G61" s="6">
        <v>0.29236111111111113</v>
      </c>
      <c r="H61" s="6">
        <v>0.29930555555555555</v>
      </c>
      <c r="I61" s="6">
        <v>0.29583333333333334</v>
      </c>
      <c r="J61" s="6">
        <v>0.27986111111111112</v>
      </c>
      <c r="K61" s="6">
        <v>0.24791666666666667</v>
      </c>
      <c r="L61" t="s">
        <v>303</v>
      </c>
      <c r="M61" s="1">
        <v>3.1944444444444449E-2</v>
      </c>
      <c r="N61" t="s">
        <v>141</v>
      </c>
      <c r="O61" t="s">
        <v>137</v>
      </c>
      <c r="P61" s="1">
        <v>9.0277777777777787E-3</v>
      </c>
      <c r="Q61">
        <v>22</v>
      </c>
      <c r="R61">
        <v>23</v>
      </c>
      <c r="S61" s="1">
        <v>1.1273148148148148E-2</v>
      </c>
      <c r="T61" s="1">
        <v>1.3888888888888889E-3</v>
      </c>
      <c r="U61">
        <v>361</v>
      </c>
      <c r="V61" t="s">
        <v>107</v>
      </c>
      <c r="W61">
        <v>42</v>
      </c>
      <c r="X61" t="s">
        <v>435</v>
      </c>
      <c r="Y61">
        <v>35</v>
      </c>
      <c r="Z61" s="1">
        <v>7.1643518518518514E-3</v>
      </c>
      <c r="AA61">
        <v>4</v>
      </c>
      <c r="AB61" t="s">
        <v>141</v>
      </c>
      <c r="AC61">
        <v>4785</v>
      </c>
      <c r="AD61" t="s">
        <v>436</v>
      </c>
      <c r="AE61" t="s">
        <v>437</v>
      </c>
      <c r="AF61" t="s">
        <v>212</v>
      </c>
      <c r="AG61">
        <v>40</v>
      </c>
      <c r="AH61" t="s">
        <v>287</v>
      </c>
      <c r="AI61">
        <v>2</v>
      </c>
      <c r="AJ61" s="3">
        <f t="shared" si="4"/>
        <v>1.0034722222222223</v>
      </c>
      <c r="AK61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1445</v>
      </c>
      <c r="AL61" s="3">
        <f t="shared" si="5"/>
        <v>1.0125</v>
      </c>
      <c r="AM61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1458</v>
      </c>
      <c r="AN61">
        <f>IF(Tableau1[[#This Row],[Woke up]]="","",60*HOUR(Tableau1[[#This Row],[Woke up]])+MINUTE(Tableau1[[#This Row],[Woke up]]))</f>
        <v>421</v>
      </c>
      <c r="AO61">
        <f>IF(Tableau1[[#This Row],[Got up]]="","",60*HOUR(Tableau1[[#This Row],[Got up]])+MINUTE(Tableau1[[#This Row],[Got up]]))</f>
        <v>431</v>
      </c>
      <c r="AP61">
        <f>IF(Tableau1[Time in bed]="","",HOUR(Tableau1[[#This Row],[Time in bed]])*60+MINUTE(Tableau1[[#This Row],[Time in bed]]))</f>
        <v>426</v>
      </c>
      <c r="AQ61">
        <f>IF(Tableau1[Assumed sleep]="","",HOUR(Tableau1[[#This Row],[Assumed sleep]])*60+MINUTE(Tableau1[[#This Row],[Assumed sleep]]))</f>
        <v>403</v>
      </c>
      <c r="AR61">
        <f>IF(Tableau1[Actual sleep time]="","",HOUR(Tableau1[[#This Row],[Actual sleep time]])*60+MINUTE(Tableau1[[#This Row],[Actual sleep time]]))</f>
        <v>357</v>
      </c>
      <c r="AS61">
        <f>IF(Tableau1[Actual wake time]="","",HOUR(Tableau1[[#This Row],[Actual wake time]])*60+MINUTE(Tableau1[[#This Row],[Actual wake time]]))</f>
        <v>46</v>
      </c>
      <c r="AT61">
        <f>IF(Tableau1[Sleep latency]="","",HOUR(Tableau1[[#This Row],[Sleep latency]])*60+MINUTE(Tableau1[[#This Row],[Sleep latency]]))</f>
        <v>13</v>
      </c>
      <c r="AU61" s="4">
        <v>21.9</v>
      </c>
      <c r="AV61">
        <v>21.9</v>
      </c>
    </row>
    <row r="62" spans="1:48" x14ac:dyDescent="0.25">
      <c r="A62" s="5">
        <v>6</v>
      </c>
      <c r="B62" s="5" t="s">
        <v>35</v>
      </c>
      <c r="C62" s="5" t="s">
        <v>565</v>
      </c>
      <c r="D62" s="5">
        <v>43697</v>
      </c>
      <c r="E62" s="6">
        <v>1.6666666666666666E-2</v>
      </c>
      <c r="F62" s="6">
        <v>4.0972222222222222E-2</v>
      </c>
      <c r="G62" s="6">
        <v>0.29722222222222222</v>
      </c>
      <c r="H62" s="6">
        <v>0.30138888888888887</v>
      </c>
      <c r="I62" s="6">
        <v>0.28472222222222221</v>
      </c>
      <c r="J62" s="6">
        <v>0.25625000000000003</v>
      </c>
      <c r="K62" s="6">
        <v>0.20555555555555557</v>
      </c>
      <c r="L62" t="s">
        <v>438</v>
      </c>
      <c r="M62" s="1">
        <v>5.0694444444444452E-2</v>
      </c>
      <c r="N62" t="s">
        <v>439</v>
      </c>
      <c r="O62" t="s">
        <v>440</v>
      </c>
      <c r="P62" s="1">
        <v>2.4305555555555556E-2</v>
      </c>
      <c r="Q62">
        <v>25</v>
      </c>
      <c r="R62">
        <v>25</v>
      </c>
      <c r="S62" s="1">
        <v>8.217592592592594E-3</v>
      </c>
      <c r="T62" s="1">
        <v>2.0254629629629629E-3</v>
      </c>
      <c r="U62">
        <v>275</v>
      </c>
      <c r="V62" t="s">
        <v>441</v>
      </c>
      <c r="W62">
        <v>94</v>
      </c>
      <c r="X62" t="s">
        <v>281</v>
      </c>
      <c r="Y62">
        <v>63</v>
      </c>
      <c r="Z62" s="1">
        <v>3.0324074074074073E-3</v>
      </c>
      <c r="AA62">
        <v>17</v>
      </c>
      <c r="AB62">
        <v>27</v>
      </c>
      <c r="AC62">
        <v>9087</v>
      </c>
      <c r="AD62" t="s">
        <v>442</v>
      </c>
      <c r="AE62" t="s">
        <v>443</v>
      </c>
      <c r="AF62" t="s">
        <v>444</v>
      </c>
      <c r="AG62">
        <v>40</v>
      </c>
      <c r="AH62" t="s">
        <v>75</v>
      </c>
      <c r="AI62">
        <v>2</v>
      </c>
      <c r="AJ62" s="3">
        <f t="shared" si="4"/>
        <v>1.0166666666666666</v>
      </c>
      <c r="AK62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1464</v>
      </c>
      <c r="AL62" s="3">
        <f t="shared" si="5"/>
        <v>1.0409722222222222</v>
      </c>
      <c r="AM62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1499</v>
      </c>
      <c r="AN62">
        <f>IF(Tableau1[[#This Row],[Woke up]]="","",60*HOUR(Tableau1[[#This Row],[Woke up]])+MINUTE(Tableau1[[#This Row],[Woke up]]))</f>
        <v>428</v>
      </c>
      <c r="AO62">
        <f>IF(Tableau1[[#This Row],[Got up]]="","",60*HOUR(Tableau1[[#This Row],[Got up]])+MINUTE(Tableau1[[#This Row],[Got up]]))</f>
        <v>434</v>
      </c>
      <c r="AP62">
        <f>IF(Tableau1[Time in bed]="","",HOUR(Tableau1[[#This Row],[Time in bed]])*60+MINUTE(Tableau1[[#This Row],[Time in bed]]))</f>
        <v>410</v>
      </c>
      <c r="AQ62">
        <f>IF(Tableau1[Assumed sleep]="","",HOUR(Tableau1[[#This Row],[Assumed sleep]])*60+MINUTE(Tableau1[[#This Row],[Assumed sleep]]))</f>
        <v>369</v>
      </c>
      <c r="AR62">
        <f>IF(Tableau1[Actual sleep time]="","",HOUR(Tableau1[[#This Row],[Actual sleep time]])*60+MINUTE(Tableau1[[#This Row],[Actual sleep time]]))</f>
        <v>296</v>
      </c>
      <c r="AS62">
        <f>IF(Tableau1[Actual wake time]="","",HOUR(Tableau1[[#This Row],[Actual wake time]])*60+MINUTE(Tableau1[[#This Row],[Actual wake time]]))</f>
        <v>73</v>
      </c>
      <c r="AT62">
        <f>IF(Tableau1[Sleep latency]="","",HOUR(Tableau1[[#This Row],[Sleep latency]])*60+MINUTE(Tableau1[[#This Row],[Sleep latency]]))</f>
        <v>35</v>
      </c>
      <c r="AU62" s="4">
        <v>52.5</v>
      </c>
      <c r="AV62">
        <v>52.5</v>
      </c>
    </row>
    <row r="63" spans="1:48" x14ac:dyDescent="0.25">
      <c r="A63" s="5">
        <v>6</v>
      </c>
      <c r="B63" s="5" t="s">
        <v>46</v>
      </c>
      <c r="C63" s="5" t="s">
        <v>565</v>
      </c>
      <c r="D63" s="5">
        <v>43698</v>
      </c>
      <c r="E63" s="6">
        <v>0.95347222222222217</v>
      </c>
      <c r="F63" s="6">
        <v>0.95486111111111116</v>
      </c>
      <c r="G63" s="6">
        <v>0.28263888888888888</v>
      </c>
      <c r="H63" s="6">
        <v>0.29097222222222224</v>
      </c>
      <c r="I63" s="6">
        <v>0.33749999999999997</v>
      </c>
      <c r="J63" s="6">
        <v>0.32777777777777778</v>
      </c>
      <c r="K63" s="6">
        <v>0.28263888888888888</v>
      </c>
      <c r="L63" t="s">
        <v>382</v>
      </c>
      <c r="M63" s="1">
        <v>4.5138888888888888E-2</v>
      </c>
      <c r="N63" t="s">
        <v>383</v>
      </c>
      <c r="O63" t="s">
        <v>70</v>
      </c>
      <c r="P63" s="1">
        <v>1.3888888888888889E-3</v>
      </c>
      <c r="Q63">
        <v>24</v>
      </c>
      <c r="R63">
        <v>25</v>
      </c>
      <c r="S63" s="1">
        <v>1.1782407407407406E-2</v>
      </c>
      <c r="T63" s="1">
        <v>1.8055555555555557E-3</v>
      </c>
      <c r="U63">
        <v>400</v>
      </c>
      <c r="V63" t="s">
        <v>84</v>
      </c>
      <c r="W63">
        <v>72</v>
      </c>
      <c r="X63" t="s">
        <v>171</v>
      </c>
      <c r="Y63">
        <v>50</v>
      </c>
      <c r="Z63" s="1">
        <v>5.5555555555555558E-3</v>
      </c>
      <c r="AA63">
        <v>14</v>
      </c>
      <c r="AB63">
        <v>28</v>
      </c>
      <c r="AC63">
        <v>7728</v>
      </c>
      <c r="AD63" t="s">
        <v>445</v>
      </c>
      <c r="AE63" t="s">
        <v>446</v>
      </c>
      <c r="AF63" t="s">
        <v>194</v>
      </c>
      <c r="AG63">
        <v>40</v>
      </c>
      <c r="AH63" t="s">
        <v>447</v>
      </c>
      <c r="AI63">
        <v>2</v>
      </c>
      <c r="AJ63" s="3">
        <f t="shared" si="4"/>
        <v>0.95347222222222217</v>
      </c>
      <c r="AK63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1373</v>
      </c>
      <c r="AL63" s="3">
        <f t="shared" si="5"/>
        <v>0.95486111111111116</v>
      </c>
      <c r="AM63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1375</v>
      </c>
      <c r="AN63">
        <f>IF(Tableau1[[#This Row],[Woke up]]="","",60*HOUR(Tableau1[[#This Row],[Woke up]])+MINUTE(Tableau1[[#This Row],[Woke up]]))</f>
        <v>407</v>
      </c>
      <c r="AO63">
        <f>IF(Tableau1[[#This Row],[Got up]]="","",60*HOUR(Tableau1[[#This Row],[Got up]])+MINUTE(Tableau1[[#This Row],[Got up]]))</f>
        <v>419</v>
      </c>
      <c r="AP63">
        <f>IF(Tableau1[Time in bed]="","",HOUR(Tableau1[[#This Row],[Time in bed]])*60+MINUTE(Tableau1[[#This Row],[Time in bed]]))</f>
        <v>486</v>
      </c>
      <c r="AQ63">
        <f>IF(Tableau1[Assumed sleep]="","",HOUR(Tableau1[[#This Row],[Assumed sleep]])*60+MINUTE(Tableau1[[#This Row],[Assumed sleep]]))</f>
        <v>472</v>
      </c>
      <c r="AR63">
        <f>IF(Tableau1[Actual sleep time]="","",HOUR(Tableau1[[#This Row],[Actual sleep time]])*60+MINUTE(Tableau1[[#This Row],[Actual sleep time]]))</f>
        <v>407</v>
      </c>
      <c r="AS63">
        <f>IF(Tableau1[Actual wake time]="","",HOUR(Tableau1[[#This Row],[Actual wake time]])*60+MINUTE(Tableau1[[#This Row],[Actual wake time]]))</f>
        <v>65</v>
      </c>
      <c r="AT63">
        <f>IF(Tableau1[Sleep latency]="","",HOUR(Tableau1[[#This Row],[Sleep latency]])*60+MINUTE(Tableau1[[#This Row],[Sleep latency]]))</f>
        <v>2</v>
      </c>
      <c r="AU63" s="4">
        <v>43.3</v>
      </c>
      <c r="AV63">
        <v>43.3</v>
      </c>
    </row>
    <row r="64" spans="1:48" x14ac:dyDescent="0.25">
      <c r="A64" s="5">
        <v>6</v>
      </c>
      <c r="B64" s="5" t="s">
        <v>56</v>
      </c>
      <c r="C64" s="5" t="s">
        <v>566</v>
      </c>
      <c r="D64" s="5">
        <v>43699</v>
      </c>
      <c r="E64" s="6">
        <v>0.99236111111111114</v>
      </c>
      <c r="F64" s="6">
        <v>1.3888888888888889E-3</v>
      </c>
      <c r="G64" s="6">
        <v>0.27083333333333331</v>
      </c>
      <c r="H64" s="6">
        <v>0.27152777777777776</v>
      </c>
      <c r="I64" s="6">
        <v>0.27916666666666667</v>
      </c>
      <c r="J64" s="6">
        <v>0.26944444444444443</v>
      </c>
      <c r="K64" s="6">
        <v>0.23819444444444446</v>
      </c>
      <c r="L64" t="s">
        <v>448</v>
      </c>
      <c r="M64" s="1">
        <v>3.125E-2</v>
      </c>
      <c r="N64" t="s">
        <v>449</v>
      </c>
      <c r="O64" t="s">
        <v>401</v>
      </c>
      <c r="P64" s="1">
        <v>9.0277777777777787E-3</v>
      </c>
      <c r="Q64">
        <v>27</v>
      </c>
      <c r="R64">
        <v>27</v>
      </c>
      <c r="S64" s="1">
        <v>8.819444444444444E-3</v>
      </c>
      <c r="T64" s="1">
        <v>1.1574074074074073E-3</v>
      </c>
      <c r="U64">
        <v>331</v>
      </c>
      <c r="V64" t="s">
        <v>401</v>
      </c>
      <c r="W64">
        <v>57</v>
      </c>
      <c r="X64" t="s">
        <v>403</v>
      </c>
      <c r="Y64">
        <v>43</v>
      </c>
      <c r="Z64" s="1">
        <v>5.347222222222222E-3</v>
      </c>
      <c r="AA64">
        <v>6</v>
      </c>
      <c r="AB64">
        <v>14</v>
      </c>
      <c r="AC64">
        <v>4568</v>
      </c>
      <c r="AD64" t="s">
        <v>450</v>
      </c>
      <c r="AE64" t="s">
        <v>451</v>
      </c>
      <c r="AF64" t="s">
        <v>452</v>
      </c>
      <c r="AG64">
        <v>40</v>
      </c>
      <c r="AH64" t="s">
        <v>453</v>
      </c>
      <c r="AI64">
        <v>2</v>
      </c>
      <c r="AJ64" s="3">
        <f t="shared" si="4"/>
        <v>0.99236111111111114</v>
      </c>
      <c r="AK64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1429</v>
      </c>
      <c r="AL64" s="3">
        <f t="shared" si="5"/>
        <v>1.0013888888888889</v>
      </c>
      <c r="AM64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1442</v>
      </c>
      <c r="AN64">
        <f>IF(Tableau1[[#This Row],[Woke up]]="","",60*HOUR(Tableau1[[#This Row],[Woke up]])+MINUTE(Tableau1[[#This Row],[Woke up]]))</f>
        <v>390</v>
      </c>
      <c r="AO64">
        <f>IF(Tableau1[[#This Row],[Got up]]="","",60*HOUR(Tableau1[[#This Row],[Got up]])+MINUTE(Tableau1[[#This Row],[Got up]]))</f>
        <v>391</v>
      </c>
      <c r="AP64">
        <f>IF(Tableau1[Time in bed]="","",HOUR(Tableau1[[#This Row],[Time in bed]])*60+MINUTE(Tableau1[[#This Row],[Time in bed]]))</f>
        <v>402</v>
      </c>
      <c r="AQ64">
        <f>IF(Tableau1[Assumed sleep]="","",HOUR(Tableau1[[#This Row],[Assumed sleep]])*60+MINUTE(Tableau1[[#This Row],[Assumed sleep]]))</f>
        <v>388</v>
      </c>
      <c r="AR64">
        <f>IF(Tableau1[Actual sleep time]="","",HOUR(Tableau1[[#This Row],[Actual sleep time]])*60+MINUTE(Tableau1[[#This Row],[Actual sleep time]]))</f>
        <v>343</v>
      </c>
      <c r="AS64">
        <f>IF(Tableau1[Actual wake time]="","",HOUR(Tableau1[[#This Row],[Actual wake time]])*60+MINUTE(Tableau1[[#This Row],[Actual wake time]]))</f>
        <v>45</v>
      </c>
      <c r="AT64">
        <f>IF(Tableau1[Sleep latency]="","",HOUR(Tableau1[[#This Row],[Sleep latency]])*60+MINUTE(Tableau1[[#This Row],[Sleep latency]]))</f>
        <v>13</v>
      </c>
      <c r="AU64" s="4">
        <v>28.6</v>
      </c>
      <c r="AV64">
        <v>28.6</v>
      </c>
    </row>
    <row r="65" spans="1:48" x14ac:dyDescent="0.25">
      <c r="A65" s="5">
        <v>6</v>
      </c>
      <c r="B65" s="5" t="s">
        <v>66</v>
      </c>
      <c r="C65" s="5" t="s">
        <v>567</v>
      </c>
      <c r="D65" s="5">
        <v>43700</v>
      </c>
      <c r="E65" s="6">
        <v>0.99791666666666667</v>
      </c>
      <c r="F65" s="6">
        <v>6.2499999999999995E-3</v>
      </c>
      <c r="G65" s="6">
        <v>0.30486111111111108</v>
      </c>
      <c r="H65" s="6">
        <v>0.30694444444444441</v>
      </c>
      <c r="I65" s="6">
        <v>0.30902777777777779</v>
      </c>
      <c r="J65" s="6">
        <v>0.2986111111111111</v>
      </c>
      <c r="K65" s="6">
        <v>0.25555555555555559</v>
      </c>
      <c r="L65" t="s">
        <v>102</v>
      </c>
      <c r="M65" s="1">
        <v>4.3055555555555562E-2</v>
      </c>
      <c r="N65" t="s">
        <v>103</v>
      </c>
      <c r="O65" t="s">
        <v>454</v>
      </c>
      <c r="P65" s="1">
        <v>8.3333333333333332E-3</v>
      </c>
      <c r="Q65">
        <v>26</v>
      </c>
      <c r="R65">
        <v>26</v>
      </c>
      <c r="S65" s="1">
        <v>9.8263888888888897E-3</v>
      </c>
      <c r="T65" s="1">
        <v>1.6550925925925926E-3</v>
      </c>
      <c r="U65">
        <v>347</v>
      </c>
      <c r="V65" t="s">
        <v>455</v>
      </c>
      <c r="W65">
        <v>83</v>
      </c>
      <c r="X65" t="s">
        <v>79</v>
      </c>
      <c r="Y65">
        <v>55</v>
      </c>
      <c r="Z65" s="1">
        <v>4.386574074074074E-3</v>
      </c>
      <c r="AA65">
        <v>7</v>
      </c>
      <c r="AB65" t="s">
        <v>456</v>
      </c>
      <c r="AC65">
        <v>7510</v>
      </c>
      <c r="AD65" t="s">
        <v>457</v>
      </c>
      <c r="AE65" t="s">
        <v>458</v>
      </c>
      <c r="AF65">
        <v>32</v>
      </c>
      <c r="AG65">
        <v>40</v>
      </c>
      <c r="AH65" t="s">
        <v>441</v>
      </c>
      <c r="AI65">
        <v>2</v>
      </c>
      <c r="AJ65" s="3">
        <f t="shared" si="4"/>
        <v>0.99791666666666667</v>
      </c>
      <c r="AK65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1437</v>
      </c>
      <c r="AL65" s="3">
        <f t="shared" si="5"/>
        <v>1.0062500000000001</v>
      </c>
      <c r="AM65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1449</v>
      </c>
      <c r="AN65">
        <f>IF(Tableau1[[#This Row],[Woke up]]="","",60*HOUR(Tableau1[[#This Row],[Woke up]])+MINUTE(Tableau1[[#This Row],[Woke up]]))</f>
        <v>439</v>
      </c>
      <c r="AO65">
        <f>IF(Tableau1[[#This Row],[Got up]]="","",60*HOUR(Tableau1[[#This Row],[Got up]])+MINUTE(Tableau1[[#This Row],[Got up]]))</f>
        <v>442</v>
      </c>
      <c r="AP65">
        <f>IF(Tableau1[Time in bed]="","",HOUR(Tableau1[[#This Row],[Time in bed]])*60+MINUTE(Tableau1[[#This Row],[Time in bed]]))</f>
        <v>445</v>
      </c>
      <c r="AQ65">
        <f>IF(Tableau1[Assumed sleep]="","",HOUR(Tableau1[[#This Row],[Assumed sleep]])*60+MINUTE(Tableau1[[#This Row],[Assumed sleep]]))</f>
        <v>430</v>
      </c>
      <c r="AR65">
        <f>IF(Tableau1[Actual sleep time]="","",HOUR(Tableau1[[#This Row],[Actual sleep time]])*60+MINUTE(Tableau1[[#This Row],[Actual sleep time]]))</f>
        <v>368</v>
      </c>
      <c r="AS65">
        <f>IF(Tableau1[Actual wake time]="","",HOUR(Tableau1[[#This Row],[Actual wake time]])*60+MINUTE(Tableau1[[#This Row],[Actual wake time]]))</f>
        <v>62</v>
      </c>
      <c r="AT65">
        <f>IF(Tableau1[Sleep latency]="","",HOUR(Tableau1[[#This Row],[Sleep latency]])*60+MINUTE(Tableau1[[#This Row],[Sleep latency]]))</f>
        <v>12</v>
      </c>
      <c r="AU65" s="4">
        <v>32</v>
      </c>
      <c r="AV65">
        <v>32</v>
      </c>
    </row>
    <row r="66" spans="1:48" x14ac:dyDescent="0.25">
      <c r="A66" s="5">
        <v>26</v>
      </c>
      <c r="B66" s="5" t="s">
        <v>35</v>
      </c>
      <c r="C66" s="5" t="s">
        <v>565</v>
      </c>
      <c r="D66" s="5">
        <v>43697</v>
      </c>
      <c r="E66" s="6">
        <v>8.3333333333333332E-3</v>
      </c>
      <c r="F66" s="6">
        <v>2.6388888888888889E-2</v>
      </c>
      <c r="G66" s="6">
        <v>0.3979166666666667</v>
      </c>
      <c r="H66" s="6">
        <v>0.40208333333333335</v>
      </c>
      <c r="I66" s="6">
        <v>0.39374999999999999</v>
      </c>
      <c r="J66" s="6">
        <v>0.37152777777777773</v>
      </c>
      <c r="K66" s="6">
        <v>0.2951388888888889</v>
      </c>
      <c r="L66" t="s">
        <v>231</v>
      </c>
      <c r="M66" s="1">
        <v>7.6388888888888895E-2</v>
      </c>
      <c r="N66" t="s">
        <v>163</v>
      </c>
      <c r="O66">
        <v>75</v>
      </c>
      <c r="P66" s="1">
        <v>1.8055555555555557E-2</v>
      </c>
      <c r="Q66">
        <v>48</v>
      </c>
      <c r="R66">
        <v>48</v>
      </c>
      <c r="S66" s="1">
        <v>6.145833333333333E-3</v>
      </c>
      <c r="T66" s="1">
        <v>1.5972222222222221E-3</v>
      </c>
      <c r="U66">
        <v>443</v>
      </c>
      <c r="V66" t="s">
        <v>57</v>
      </c>
      <c r="W66">
        <v>92</v>
      </c>
      <c r="X66" t="s">
        <v>58</v>
      </c>
      <c r="Y66">
        <v>60</v>
      </c>
      <c r="Z66" s="1">
        <v>5.1273148148148146E-3</v>
      </c>
      <c r="AA66">
        <v>8</v>
      </c>
      <c r="AB66" t="s">
        <v>117</v>
      </c>
      <c r="AC66">
        <v>14492</v>
      </c>
      <c r="AD66" t="s">
        <v>459</v>
      </c>
      <c r="AE66" t="s">
        <v>460</v>
      </c>
      <c r="AF66" t="s">
        <v>114</v>
      </c>
      <c r="AG66">
        <v>40</v>
      </c>
      <c r="AH66" t="s">
        <v>121</v>
      </c>
      <c r="AI66">
        <v>2</v>
      </c>
      <c r="AJ66" s="3">
        <f t="shared" si="4"/>
        <v>1.0083333333333333</v>
      </c>
      <c r="AK66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1452</v>
      </c>
      <c r="AL66" s="3">
        <f t="shared" si="5"/>
        <v>1.0263888888888888</v>
      </c>
      <c r="AM66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1478</v>
      </c>
      <c r="AN66">
        <f>IF(Tableau1[[#This Row],[Woke up]]="","",60*HOUR(Tableau1[[#This Row],[Woke up]])+MINUTE(Tableau1[[#This Row],[Woke up]]))</f>
        <v>573</v>
      </c>
      <c r="AO66">
        <f>IF(Tableau1[[#This Row],[Got up]]="","",60*HOUR(Tableau1[[#This Row],[Got up]])+MINUTE(Tableau1[[#This Row],[Got up]]))</f>
        <v>579</v>
      </c>
      <c r="AP66">
        <f>IF(Tableau1[Time in bed]="","",HOUR(Tableau1[[#This Row],[Time in bed]])*60+MINUTE(Tableau1[[#This Row],[Time in bed]]))</f>
        <v>567</v>
      </c>
      <c r="AQ66">
        <f>IF(Tableau1[Assumed sleep]="","",HOUR(Tableau1[[#This Row],[Assumed sleep]])*60+MINUTE(Tableau1[[#This Row],[Assumed sleep]]))</f>
        <v>535</v>
      </c>
      <c r="AR66">
        <f>IF(Tableau1[Actual sleep time]="","",HOUR(Tableau1[[#This Row],[Actual sleep time]])*60+MINUTE(Tableau1[[#This Row],[Actual sleep time]]))</f>
        <v>425</v>
      </c>
      <c r="AS66">
        <f>IF(Tableau1[Actual wake time]="","",HOUR(Tableau1[[#This Row],[Actual wake time]])*60+MINUTE(Tableau1[[#This Row],[Actual wake time]]))</f>
        <v>110</v>
      </c>
      <c r="AT66">
        <f>IF(Tableau1[Sleep latency]="","",HOUR(Tableau1[[#This Row],[Sleep latency]])*60+MINUTE(Tableau1[[#This Row],[Sleep latency]]))</f>
        <v>26</v>
      </c>
      <c r="AU66" s="4">
        <v>30.5</v>
      </c>
      <c r="AV66">
        <v>30.5</v>
      </c>
    </row>
    <row r="67" spans="1:48" x14ac:dyDescent="0.25">
      <c r="A67" s="5">
        <v>26</v>
      </c>
      <c r="B67" s="5" t="s">
        <v>46</v>
      </c>
      <c r="C67" s="5" t="s">
        <v>566</v>
      </c>
      <c r="D67" s="5">
        <v>43698</v>
      </c>
      <c r="E67" s="6">
        <v>1.1805555555555555E-2</v>
      </c>
      <c r="F67" s="6">
        <v>3.7499999999999999E-2</v>
      </c>
      <c r="G67" s="6">
        <v>0.39930555555555558</v>
      </c>
      <c r="H67" s="6">
        <v>0.39930555555555558</v>
      </c>
      <c r="I67" s="6">
        <v>0.38750000000000001</v>
      </c>
      <c r="J67" s="6">
        <v>0.36180555555555555</v>
      </c>
      <c r="K67" s="6">
        <v>0.3034722222222222</v>
      </c>
      <c r="L67" t="s">
        <v>320</v>
      </c>
      <c r="M67" s="1">
        <v>5.8333333333333327E-2</v>
      </c>
      <c r="N67" t="s">
        <v>461</v>
      </c>
      <c r="O67" t="s">
        <v>77</v>
      </c>
      <c r="P67" s="1">
        <v>2.5694444444444447E-2</v>
      </c>
      <c r="Q67">
        <v>44</v>
      </c>
      <c r="R67">
        <v>44</v>
      </c>
      <c r="S67" s="1">
        <v>6.8981481481481489E-3</v>
      </c>
      <c r="T67" s="1">
        <v>1.3310185185185185E-3</v>
      </c>
      <c r="U67">
        <v>431</v>
      </c>
      <c r="V67" t="s">
        <v>454</v>
      </c>
      <c r="W67">
        <v>90</v>
      </c>
      <c r="X67" t="s">
        <v>462</v>
      </c>
      <c r="Y67">
        <v>58</v>
      </c>
      <c r="Z67" s="1">
        <v>5.162037037037037E-3</v>
      </c>
      <c r="AA67">
        <v>8</v>
      </c>
      <c r="AB67" t="s">
        <v>383</v>
      </c>
      <c r="AC67">
        <v>8639</v>
      </c>
      <c r="AD67" t="s">
        <v>463</v>
      </c>
      <c r="AE67" t="s">
        <v>464</v>
      </c>
      <c r="AF67" t="s">
        <v>465</v>
      </c>
      <c r="AG67">
        <v>40</v>
      </c>
      <c r="AH67">
        <v>87</v>
      </c>
      <c r="AI67">
        <v>2</v>
      </c>
      <c r="AJ67" s="3">
        <f t="shared" si="4"/>
        <v>1.0118055555555556</v>
      </c>
      <c r="AK67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1457</v>
      </c>
      <c r="AL67" s="3">
        <f t="shared" si="5"/>
        <v>1.0375000000000001</v>
      </c>
      <c r="AM67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1494</v>
      </c>
      <c r="AN67">
        <f>IF(Tableau1[[#This Row],[Woke up]]="","",60*HOUR(Tableau1[[#This Row],[Woke up]])+MINUTE(Tableau1[[#This Row],[Woke up]]))</f>
        <v>575</v>
      </c>
      <c r="AO67">
        <f>IF(Tableau1[[#This Row],[Got up]]="","",60*HOUR(Tableau1[[#This Row],[Got up]])+MINUTE(Tableau1[[#This Row],[Got up]]))</f>
        <v>575</v>
      </c>
      <c r="AP67">
        <f>IF(Tableau1[Time in bed]="","",HOUR(Tableau1[[#This Row],[Time in bed]])*60+MINUTE(Tableau1[[#This Row],[Time in bed]]))</f>
        <v>558</v>
      </c>
      <c r="AQ67">
        <f>IF(Tableau1[Assumed sleep]="","",HOUR(Tableau1[[#This Row],[Assumed sleep]])*60+MINUTE(Tableau1[[#This Row],[Assumed sleep]]))</f>
        <v>521</v>
      </c>
      <c r="AR67">
        <f>IF(Tableau1[Actual sleep time]="","",HOUR(Tableau1[[#This Row],[Actual sleep time]])*60+MINUTE(Tableau1[[#This Row],[Actual sleep time]]))</f>
        <v>437</v>
      </c>
      <c r="AS67">
        <f>IF(Tableau1[Actual wake time]="","",HOUR(Tableau1[[#This Row],[Actual wake time]])*60+MINUTE(Tableau1[[#This Row],[Actual wake time]]))</f>
        <v>84</v>
      </c>
      <c r="AT67">
        <f>IF(Tableau1[Sleep latency]="","",HOUR(Tableau1[[#This Row],[Sleep latency]])*60+MINUTE(Tableau1[[#This Row],[Sleep latency]]))</f>
        <v>37</v>
      </c>
      <c r="AU67" s="4">
        <v>31.1</v>
      </c>
      <c r="AV67">
        <v>31.1</v>
      </c>
    </row>
    <row r="68" spans="1:48" x14ac:dyDescent="0.25">
      <c r="A68" s="5">
        <v>26</v>
      </c>
      <c r="B68" s="5" t="s">
        <v>56</v>
      </c>
      <c r="C68" s="5" t="s">
        <v>567</v>
      </c>
      <c r="D68" s="5">
        <v>43699</v>
      </c>
      <c r="E68" s="6">
        <v>1.5277777777777777E-2</v>
      </c>
      <c r="F68" s="6">
        <v>2.2222222222222223E-2</v>
      </c>
      <c r="G68" s="6">
        <v>0.25972222222222224</v>
      </c>
      <c r="H68" s="6">
        <v>0.2638888888888889</v>
      </c>
      <c r="I68" s="6">
        <v>0.24861111111111112</v>
      </c>
      <c r="J68" s="6">
        <v>0.23750000000000002</v>
      </c>
      <c r="K68" s="6">
        <v>0.19652777777777777</v>
      </c>
      <c r="L68" t="s">
        <v>454</v>
      </c>
      <c r="M68" s="1">
        <v>4.0972222222222222E-2</v>
      </c>
      <c r="N68" t="s">
        <v>462</v>
      </c>
      <c r="O68" t="s">
        <v>300</v>
      </c>
      <c r="P68" s="1">
        <v>6.9444444444444441E-3</v>
      </c>
      <c r="Q68">
        <v>25</v>
      </c>
      <c r="R68">
        <v>25</v>
      </c>
      <c r="S68" s="1">
        <v>7.858796296296296E-3</v>
      </c>
      <c r="T68" s="1">
        <v>1.6435185185185183E-3</v>
      </c>
      <c r="U68">
        <v>280</v>
      </c>
      <c r="V68" t="s">
        <v>326</v>
      </c>
      <c r="W68">
        <v>62</v>
      </c>
      <c r="X68" t="s">
        <v>466</v>
      </c>
      <c r="Y68">
        <v>42</v>
      </c>
      <c r="Z68" s="1">
        <v>4.6296296296296302E-3</v>
      </c>
      <c r="AA68">
        <v>6</v>
      </c>
      <c r="AB68" t="s">
        <v>124</v>
      </c>
      <c r="AC68">
        <v>6732</v>
      </c>
      <c r="AD68" t="s">
        <v>467</v>
      </c>
      <c r="AE68" t="s">
        <v>468</v>
      </c>
      <c r="AF68" t="s">
        <v>469</v>
      </c>
      <c r="AG68">
        <v>40</v>
      </c>
      <c r="AH68" t="s">
        <v>470</v>
      </c>
      <c r="AI68">
        <v>2</v>
      </c>
      <c r="AJ68" s="3">
        <f t="shared" si="4"/>
        <v>1.0152777777777777</v>
      </c>
      <c r="AK68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1462</v>
      </c>
      <c r="AL68" s="3">
        <f t="shared" si="5"/>
        <v>1.0222222222222221</v>
      </c>
      <c r="AM68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1472</v>
      </c>
      <c r="AN68">
        <f>IF(Tableau1[[#This Row],[Woke up]]="","",60*HOUR(Tableau1[[#This Row],[Woke up]])+MINUTE(Tableau1[[#This Row],[Woke up]]))</f>
        <v>374</v>
      </c>
      <c r="AO68">
        <f>IF(Tableau1[[#This Row],[Got up]]="","",60*HOUR(Tableau1[[#This Row],[Got up]])+MINUTE(Tableau1[[#This Row],[Got up]]))</f>
        <v>380</v>
      </c>
      <c r="AP68">
        <f>IF(Tableau1[Time in bed]="","",HOUR(Tableau1[[#This Row],[Time in bed]])*60+MINUTE(Tableau1[[#This Row],[Time in bed]]))</f>
        <v>358</v>
      </c>
      <c r="AQ68">
        <f>IF(Tableau1[Assumed sleep]="","",HOUR(Tableau1[[#This Row],[Assumed sleep]])*60+MINUTE(Tableau1[[#This Row],[Assumed sleep]]))</f>
        <v>342</v>
      </c>
      <c r="AR68">
        <f>IF(Tableau1[Actual sleep time]="","",HOUR(Tableau1[[#This Row],[Actual sleep time]])*60+MINUTE(Tableau1[[#This Row],[Actual sleep time]]))</f>
        <v>283</v>
      </c>
      <c r="AS68">
        <f>IF(Tableau1[Actual wake time]="","",HOUR(Tableau1[[#This Row],[Actual wake time]])*60+MINUTE(Tableau1[[#This Row],[Actual wake time]]))</f>
        <v>59</v>
      </c>
      <c r="AT68">
        <f>IF(Tableau1[Sleep latency]="","",HOUR(Tableau1[[#This Row],[Sleep latency]])*60+MINUTE(Tableau1[[#This Row],[Sleep latency]]))</f>
        <v>10</v>
      </c>
      <c r="AU68" s="4">
        <v>32.4</v>
      </c>
      <c r="AV68">
        <v>32.4</v>
      </c>
    </row>
    <row r="69" spans="1:48" x14ac:dyDescent="0.25">
      <c r="A69" s="5">
        <v>26</v>
      </c>
      <c r="B69" s="5" t="s">
        <v>66</v>
      </c>
      <c r="C69" s="5" t="s">
        <v>567</v>
      </c>
      <c r="D69" s="5">
        <v>43700</v>
      </c>
      <c r="E69" s="6">
        <v>0.99930555555555556</v>
      </c>
      <c r="F69" s="6">
        <v>2.361111111111111E-2</v>
      </c>
      <c r="G69" s="6">
        <v>0.30069444444444443</v>
      </c>
      <c r="H69" s="6">
        <v>0.30208333333333331</v>
      </c>
      <c r="I69" s="6">
        <v>0.30277777777777776</v>
      </c>
      <c r="J69" s="6">
        <v>0.27708333333333335</v>
      </c>
      <c r="K69" s="6">
        <v>0.24097222222222223</v>
      </c>
      <c r="L69">
        <v>87</v>
      </c>
      <c r="M69" s="1">
        <v>3.6111111111111115E-2</v>
      </c>
      <c r="N69">
        <v>13</v>
      </c>
      <c r="O69" t="s">
        <v>287</v>
      </c>
      <c r="P69" s="1">
        <v>2.4305555555555556E-2</v>
      </c>
      <c r="Q69">
        <v>26</v>
      </c>
      <c r="R69">
        <v>25</v>
      </c>
      <c r="S69" s="1">
        <v>9.2708333333333341E-3</v>
      </c>
      <c r="T69" s="1">
        <v>1.4467592592592594E-3</v>
      </c>
      <c r="U69">
        <v>338</v>
      </c>
      <c r="V69" t="s">
        <v>84</v>
      </c>
      <c r="W69">
        <v>61</v>
      </c>
      <c r="X69" t="s">
        <v>171</v>
      </c>
      <c r="Y69">
        <v>40</v>
      </c>
      <c r="Z69" s="1">
        <v>5.8680555555555543E-3</v>
      </c>
      <c r="AA69">
        <v>7</v>
      </c>
      <c r="AB69" t="s">
        <v>244</v>
      </c>
      <c r="AC69">
        <v>6727</v>
      </c>
      <c r="AD69" t="s">
        <v>471</v>
      </c>
      <c r="AE69" t="s">
        <v>472</v>
      </c>
      <c r="AF69" t="s">
        <v>357</v>
      </c>
      <c r="AG69">
        <v>40</v>
      </c>
      <c r="AH69" t="s">
        <v>473</v>
      </c>
      <c r="AI69">
        <v>2</v>
      </c>
      <c r="AJ69" s="3">
        <f t="shared" si="4"/>
        <v>0.99930555555555556</v>
      </c>
      <c r="AK69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1439</v>
      </c>
      <c r="AL69" s="3">
        <f t="shared" si="5"/>
        <v>1.023611111111111</v>
      </c>
      <c r="AM69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1474</v>
      </c>
      <c r="AN69">
        <f>IF(Tableau1[[#This Row],[Woke up]]="","",60*HOUR(Tableau1[[#This Row],[Woke up]])+MINUTE(Tableau1[[#This Row],[Woke up]]))</f>
        <v>433</v>
      </c>
      <c r="AO69">
        <f>IF(Tableau1[[#This Row],[Got up]]="","",60*HOUR(Tableau1[[#This Row],[Got up]])+MINUTE(Tableau1[[#This Row],[Got up]]))</f>
        <v>435</v>
      </c>
      <c r="AP69">
        <f>IF(Tableau1[Time in bed]="","",HOUR(Tableau1[[#This Row],[Time in bed]])*60+MINUTE(Tableau1[[#This Row],[Time in bed]]))</f>
        <v>436</v>
      </c>
      <c r="AQ69">
        <f>IF(Tableau1[Assumed sleep]="","",HOUR(Tableau1[[#This Row],[Assumed sleep]])*60+MINUTE(Tableau1[[#This Row],[Assumed sleep]]))</f>
        <v>399</v>
      </c>
      <c r="AR69">
        <f>IF(Tableau1[Actual sleep time]="","",HOUR(Tableau1[[#This Row],[Actual sleep time]])*60+MINUTE(Tableau1[[#This Row],[Actual sleep time]]))</f>
        <v>347</v>
      </c>
      <c r="AS69">
        <f>IF(Tableau1[Actual wake time]="","",HOUR(Tableau1[[#This Row],[Actual wake time]])*60+MINUTE(Tableau1[[#This Row],[Actual wake time]]))</f>
        <v>52</v>
      </c>
      <c r="AT69">
        <f>IF(Tableau1[Sleep latency]="","",HOUR(Tableau1[[#This Row],[Sleep latency]])*60+MINUTE(Tableau1[[#This Row],[Sleep latency]]))</f>
        <v>35</v>
      </c>
      <c r="AU69" s="4">
        <v>32.799999999999997</v>
      </c>
      <c r="AV69">
        <v>32.799999999999997</v>
      </c>
    </row>
    <row r="70" spans="1:48" x14ac:dyDescent="0.25">
      <c r="A70" s="5">
        <v>7</v>
      </c>
      <c r="B70" s="5" t="s">
        <v>35</v>
      </c>
      <c r="C70" s="5" t="s">
        <v>565</v>
      </c>
      <c r="D70" s="5">
        <v>43697</v>
      </c>
      <c r="E70" s="6">
        <v>0.17430555555555557</v>
      </c>
      <c r="F70" s="6">
        <v>0.18263888888888891</v>
      </c>
      <c r="G70" s="6">
        <v>0.42708333333333331</v>
      </c>
      <c r="H70" s="6">
        <v>0.43472222222222223</v>
      </c>
      <c r="I70" s="6">
        <v>0.26041666666666669</v>
      </c>
      <c r="J70" s="6">
        <v>0.24444444444444446</v>
      </c>
      <c r="K70" s="6">
        <v>0.19791666666666666</v>
      </c>
      <c r="L70">
        <v>81</v>
      </c>
      <c r="M70" s="1">
        <v>4.6527777777777779E-2</v>
      </c>
      <c r="N70">
        <v>19</v>
      </c>
      <c r="O70">
        <v>76</v>
      </c>
      <c r="P70" s="1">
        <v>8.3333333333333332E-3</v>
      </c>
      <c r="Q70">
        <v>22</v>
      </c>
      <c r="R70">
        <v>23</v>
      </c>
      <c r="S70" s="1">
        <v>8.9930555555555545E-3</v>
      </c>
      <c r="T70" s="1">
        <v>2.0254629629629629E-3</v>
      </c>
      <c r="U70">
        <v>249</v>
      </c>
      <c r="V70" t="s">
        <v>474</v>
      </c>
      <c r="W70">
        <v>103</v>
      </c>
      <c r="X70" t="s">
        <v>409</v>
      </c>
      <c r="Y70">
        <v>58</v>
      </c>
      <c r="Z70" s="1">
        <v>2.9861111111111113E-3</v>
      </c>
      <c r="AA70">
        <v>15</v>
      </c>
      <c r="AB70" t="s">
        <v>475</v>
      </c>
      <c r="AC70">
        <v>10090</v>
      </c>
      <c r="AD70" t="s">
        <v>476</v>
      </c>
      <c r="AE70" t="s">
        <v>477</v>
      </c>
      <c r="AF70" t="s">
        <v>478</v>
      </c>
      <c r="AG70">
        <v>40</v>
      </c>
      <c r="AH70" t="s">
        <v>479</v>
      </c>
      <c r="AI70">
        <v>2</v>
      </c>
      <c r="AJ70" s="3">
        <f t="shared" si="4"/>
        <v>0.17430555555555557</v>
      </c>
      <c r="AK70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1691</v>
      </c>
      <c r="AL70" s="3">
        <f t="shared" si="5"/>
        <v>0.18263888888888891</v>
      </c>
      <c r="AM70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1703</v>
      </c>
      <c r="AN70">
        <f>IF(Tableau1[[#This Row],[Woke up]]="","",60*HOUR(Tableau1[[#This Row],[Woke up]])+MINUTE(Tableau1[[#This Row],[Woke up]]))</f>
        <v>615</v>
      </c>
      <c r="AO70">
        <f>IF(Tableau1[[#This Row],[Got up]]="","",60*HOUR(Tableau1[[#This Row],[Got up]])+MINUTE(Tableau1[[#This Row],[Got up]]))</f>
        <v>626</v>
      </c>
      <c r="AP70">
        <f>IF(Tableau1[Time in bed]="","",HOUR(Tableau1[[#This Row],[Time in bed]])*60+MINUTE(Tableau1[[#This Row],[Time in bed]]))</f>
        <v>375</v>
      </c>
      <c r="AQ70">
        <f>IF(Tableau1[Assumed sleep]="","",HOUR(Tableau1[[#This Row],[Assumed sleep]])*60+MINUTE(Tableau1[[#This Row],[Assumed sleep]]))</f>
        <v>352</v>
      </c>
      <c r="AR70">
        <f>IF(Tableau1[Actual sleep time]="","",HOUR(Tableau1[[#This Row],[Actual sleep time]])*60+MINUTE(Tableau1[[#This Row],[Actual sleep time]]))</f>
        <v>285</v>
      </c>
      <c r="AS70">
        <f>IF(Tableau1[Actual wake time]="","",HOUR(Tableau1[[#This Row],[Actual wake time]])*60+MINUTE(Tableau1[[#This Row],[Actual wake time]]))</f>
        <v>67</v>
      </c>
      <c r="AT70">
        <f>IF(Tableau1[Sleep latency]="","",HOUR(Tableau1[[#This Row],[Sleep latency]])*60+MINUTE(Tableau1[[#This Row],[Sleep latency]]))</f>
        <v>12</v>
      </c>
      <c r="AU70" s="4">
        <v>55.1</v>
      </c>
      <c r="AV70">
        <v>55.1</v>
      </c>
    </row>
    <row r="71" spans="1:48" x14ac:dyDescent="0.25">
      <c r="A71" s="5">
        <v>7</v>
      </c>
      <c r="B71" s="5" t="s">
        <v>46</v>
      </c>
      <c r="C71" s="5" t="s">
        <v>565</v>
      </c>
      <c r="D71" s="5">
        <v>43698</v>
      </c>
      <c r="E71" s="6">
        <v>0.96250000000000002</v>
      </c>
      <c r="F71" s="6">
        <v>0.98958333333333337</v>
      </c>
      <c r="G71" s="6">
        <v>0.41666666666666669</v>
      </c>
      <c r="H71" s="6">
        <v>0.41736111111111113</v>
      </c>
      <c r="I71" s="6">
        <v>0.4548611111111111</v>
      </c>
      <c r="J71" s="6">
        <v>0.42708333333333331</v>
      </c>
      <c r="K71" s="6">
        <v>0.36944444444444446</v>
      </c>
      <c r="L71" t="s">
        <v>380</v>
      </c>
      <c r="M71" s="1">
        <v>5.7638888888888885E-2</v>
      </c>
      <c r="N71" t="s">
        <v>381</v>
      </c>
      <c r="O71" t="s">
        <v>480</v>
      </c>
      <c r="P71" s="1">
        <v>2.7083333333333334E-2</v>
      </c>
      <c r="Q71">
        <v>48</v>
      </c>
      <c r="R71">
        <v>48</v>
      </c>
      <c r="S71" s="1">
        <v>7.69675925925926E-3</v>
      </c>
      <c r="T71" s="1">
        <v>1.2037037037037038E-3</v>
      </c>
      <c r="U71">
        <v>454</v>
      </c>
      <c r="V71" t="s">
        <v>358</v>
      </c>
      <c r="W71">
        <v>161</v>
      </c>
      <c r="X71" t="s">
        <v>481</v>
      </c>
      <c r="Y71">
        <v>102</v>
      </c>
      <c r="Z71" s="1">
        <v>3.0902777777777782E-3</v>
      </c>
      <c r="AA71">
        <v>26</v>
      </c>
      <c r="AB71" t="s">
        <v>281</v>
      </c>
      <c r="AC71">
        <v>10900</v>
      </c>
      <c r="AD71" t="s">
        <v>482</v>
      </c>
      <c r="AE71" t="s">
        <v>483</v>
      </c>
      <c r="AF71" t="s">
        <v>484</v>
      </c>
      <c r="AG71">
        <v>40</v>
      </c>
      <c r="AH71" t="s">
        <v>76</v>
      </c>
      <c r="AI71">
        <v>2</v>
      </c>
      <c r="AJ71" s="3">
        <f t="shared" si="4"/>
        <v>0.96250000000000002</v>
      </c>
      <c r="AK71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1386</v>
      </c>
      <c r="AL71" s="3">
        <f t="shared" si="5"/>
        <v>0.98958333333333337</v>
      </c>
      <c r="AM71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1425</v>
      </c>
      <c r="AN71">
        <f>IF(Tableau1[[#This Row],[Woke up]]="","",60*HOUR(Tableau1[[#This Row],[Woke up]])+MINUTE(Tableau1[[#This Row],[Woke up]]))</f>
        <v>600</v>
      </c>
      <c r="AO71">
        <f>IF(Tableau1[[#This Row],[Got up]]="","",60*HOUR(Tableau1[[#This Row],[Got up]])+MINUTE(Tableau1[[#This Row],[Got up]]))</f>
        <v>601</v>
      </c>
      <c r="AP71">
        <f>IF(Tableau1[Time in bed]="","",HOUR(Tableau1[[#This Row],[Time in bed]])*60+MINUTE(Tableau1[[#This Row],[Time in bed]]))</f>
        <v>655</v>
      </c>
      <c r="AQ71">
        <f>IF(Tableau1[Assumed sleep]="","",HOUR(Tableau1[[#This Row],[Assumed sleep]])*60+MINUTE(Tableau1[[#This Row],[Assumed sleep]]))</f>
        <v>615</v>
      </c>
      <c r="AR71">
        <f>IF(Tableau1[Actual sleep time]="","",HOUR(Tableau1[[#This Row],[Actual sleep time]])*60+MINUTE(Tableau1[[#This Row],[Actual sleep time]]))</f>
        <v>532</v>
      </c>
      <c r="AS71">
        <f>IF(Tableau1[Actual wake time]="","",HOUR(Tableau1[[#This Row],[Actual wake time]])*60+MINUTE(Tableau1[[#This Row],[Actual wake time]]))</f>
        <v>83</v>
      </c>
      <c r="AT71">
        <f>IF(Tableau1[Sleep latency]="","",HOUR(Tableau1[[#This Row],[Sleep latency]])*60+MINUTE(Tableau1[[#This Row],[Sleep latency]]))</f>
        <v>39</v>
      </c>
      <c r="AU71" s="4">
        <v>51.7</v>
      </c>
      <c r="AV71">
        <v>51.7</v>
      </c>
    </row>
    <row r="72" spans="1:48" x14ac:dyDescent="0.25">
      <c r="A72" s="5">
        <v>7</v>
      </c>
      <c r="B72" s="5" t="s">
        <v>56</v>
      </c>
      <c r="C72" s="5" t="s">
        <v>567</v>
      </c>
      <c r="D72" s="5">
        <v>43699</v>
      </c>
      <c r="E72" s="6">
        <v>5.347222222222222E-2</v>
      </c>
      <c r="F72" s="6">
        <v>0.24791666666666667</v>
      </c>
      <c r="G72" s="6">
        <v>0.41736111111111113</v>
      </c>
      <c r="H72" s="6">
        <v>0.41944444444444445</v>
      </c>
      <c r="I72" s="6">
        <v>0.3659722222222222</v>
      </c>
      <c r="J72" s="6">
        <v>0.16944444444444443</v>
      </c>
      <c r="K72" s="6">
        <v>0.15208333333333332</v>
      </c>
      <c r="L72" t="s">
        <v>91</v>
      </c>
      <c r="M72" s="1">
        <v>1.7361111111111112E-2</v>
      </c>
      <c r="N72" t="s">
        <v>485</v>
      </c>
      <c r="O72" t="s">
        <v>486</v>
      </c>
      <c r="P72" s="1">
        <v>0.19444444444444445</v>
      </c>
      <c r="Q72">
        <v>16</v>
      </c>
      <c r="R72">
        <v>16</v>
      </c>
      <c r="S72" s="1">
        <v>9.5023148148148159E-3</v>
      </c>
      <c r="T72" s="1">
        <v>1.0879629629629629E-3</v>
      </c>
      <c r="U72">
        <v>182</v>
      </c>
      <c r="V72" t="s">
        <v>370</v>
      </c>
      <c r="W72">
        <v>62</v>
      </c>
      <c r="X72" t="s">
        <v>371</v>
      </c>
      <c r="Y72">
        <v>48</v>
      </c>
      <c r="Z72" s="1">
        <v>2.6388888888888885E-3</v>
      </c>
      <c r="AA72">
        <v>5</v>
      </c>
      <c r="AB72" t="s">
        <v>435</v>
      </c>
      <c r="AC72">
        <v>3196</v>
      </c>
      <c r="AD72" t="s">
        <v>400</v>
      </c>
      <c r="AE72" t="s">
        <v>487</v>
      </c>
      <c r="AF72" t="s">
        <v>302</v>
      </c>
      <c r="AG72">
        <v>40</v>
      </c>
      <c r="AH72" t="s">
        <v>488</v>
      </c>
      <c r="AI72">
        <v>2</v>
      </c>
      <c r="AJ72" s="3">
        <f t="shared" si="4"/>
        <v>1.0534722222222221</v>
      </c>
      <c r="AK72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1517</v>
      </c>
      <c r="AL72" s="3">
        <f t="shared" si="5"/>
        <v>0.24791666666666667</v>
      </c>
      <c r="AM72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1797</v>
      </c>
      <c r="AN72">
        <f>IF(Tableau1[[#This Row],[Woke up]]="","",60*HOUR(Tableau1[[#This Row],[Woke up]])+MINUTE(Tableau1[[#This Row],[Woke up]]))</f>
        <v>601</v>
      </c>
      <c r="AO72">
        <f>IF(Tableau1[[#This Row],[Got up]]="","",60*HOUR(Tableau1[[#This Row],[Got up]])+MINUTE(Tableau1[[#This Row],[Got up]]))</f>
        <v>604</v>
      </c>
      <c r="AP72">
        <f>IF(Tableau1[Time in bed]="","",HOUR(Tableau1[[#This Row],[Time in bed]])*60+MINUTE(Tableau1[[#This Row],[Time in bed]]))</f>
        <v>527</v>
      </c>
      <c r="AQ72">
        <f>IF(Tableau1[Assumed sleep]="","",HOUR(Tableau1[[#This Row],[Assumed sleep]])*60+MINUTE(Tableau1[[#This Row],[Assumed sleep]]))</f>
        <v>244</v>
      </c>
      <c r="AR72">
        <f>IF(Tableau1[Actual sleep time]="","",HOUR(Tableau1[[#This Row],[Actual sleep time]])*60+MINUTE(Tableau1[[#This Row],[Actual sleep time]]))</f>
        <v>219</v>
      </c>
      <c r="AS72">
        <f>IF(Tableau1[Actual wake time]="","",HOUR(Tableau1[[#This Row],[Actual wake time]])*60+MINUTE(Tableau1[[#This Row],[Actual wake time]]))</f>
        <v>25</v>
      </c>
      <c r="AT72">
        <f>IF(Tableau1[Sleep latency]="","",HOUR(Tableau1[[#This Row],[Sleep latency]])*60+MINUTE(Tableau1[[#This Row],[Sleep latency]]))</f>
        <v>280</v>
      </c>
      <c r="AU72" s="4">
        <v>35.799999999999997</v>
      </c>
      <c r="AV72">
        <v>35.799999999999997</v>
      </c>
    </row>
    <row r="73" spans="1:48" x14ac:dyDescent="0.25">
      <c r="A73" s="5">
        <v>7</v>
      </c>
      <c r="B73" s="5" t="s">
        <v>66</v>
      </c>
      <c r="C73" s="5" t="s">
        <v>567</v>
      </c>
      <c r="D73" s="5">
        <v>43700</v>
      </c>
      <c r="E73" s="6">
        <v>0.94305555555555554</v>
      </c>
      <c r="F73" s="6">
        <v>0.1173611111111111</v>
      </c>
      <c r="G73" s="6">
        <v>0.3125</v>
      </c>
      <c r="H73" s="6">
        <v>0.31319444444444444</v>
      </c>
      <c r="I73" s="6">
        <v>0.37013888888888885</v>
      </c>
      <c r="J73" s="6">
        <v>0.19513888888888889</v>
      </c>
      <c r="K73" s="6">
        <v>0.15902777777777777</v>
      </c>
      <c r="L73" t="s">
        <v>218</v>
      </c>
      <c r="M73" s="1">
        <v>3.6111111111111115E-2</v>
      </c>
      <c r="N73" t="s">
        <v>219</v>
      </c>
      <c r="O73">
        <v>43</v>
      </c>
      <c r="P73" s="1">
        <v>0.17430555555555557</v>
      </c>
      <c r="Q73">
        <v>26</v>
      </c>
      <c r="R73">
        <v>26</v>
      </c>
      <c r="S73" s="1">
        <v>6.1111111111111114E-3</v>
      </c>
      <c r="T73" s="1">
        <v>1.3888888888888889E-3</v>
      </c>
      <c r="U73">
        <v>191</v>
      </c>
      <c r="V73">
        <v>68</v>
      </c>
      <c r="W73">
        <v>90</v>
      </c>
      <c r="X73">
        <v>32</v>
      </c>
      <c r="Y73">
        <v>43</v>
      </c>
      <c r="Z73" s="1">
        <v>3.0902777777777782E-3</v>
      </c>
      <c r="AA73">
        <v>9</v>
      </c>
      <c r="AB73" t="s">
        <v>227</v>
      </c>
      <c r="AC73">
        <v>3838</v>
      </c>
      <c r="AD73" t="s">
        <v>489</v>
      </c>
      <c r="AE73" t="s">
        <v>490</v>
      </c>
      <c r="AF73">
        <v>53</v>
      </c>
      <c r="AG73">
        <v>40</v>
      </c>
      <c r="AH73">
        <v>49</v>
      </c>
      <c r="AI73">
        <v>2</v>
      </c>
      <c r="AJ73" s="3">
        <f t="shared" si="4"/>
        <v>0.94305555555555554</v>
      </c>
      <c r="AK73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1358</v>
      </c>
      <c r="AL73" s="3">
        <f t="shared" si="5"/>
        <v>1.117361111111111</v>
      </c>
      <c r="AM73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1609</v>
      </c>
      <c r="AN73">
        <f>IF(Tableau1[[#This Row],[Woke up]]="","",60*HOUR(Tableau1[[#This Row],[Woke up]])+MINUTE(Tableau1[[#This Row],[Woke up]]))</f>
        <v>450</v>
      </c>
      <c r="AO73">
        <f>IF(Tableau1[[#This Row],[Got up]]="","",60*HOUR(Tableau1[[#This Row],[Got up]])+MINUTE(Tableau1[[#This Row],[Got up]]))</f>
        <v>451</v>
      </c>
      <c r="AP73">
        <f>IF(Tableau1[Time in bed]="","",HOUR(Tableau1[[#This Row],[Time in bed]])*60+MINUTE(Tableau1[[#This Row],[Time in bed]]))</f>
        <v>533</v>
      </c>
      <c r="AQ73">
        <f>IF(Tableau1[Assumed sleep]="","",HOUR(Tableau1[[#This Row],[Assumed sleep]])*60+MINUTE(Tableau1[[#This Row],[Assumed sleep]]))</f>
        <v>281</v>
      </c>
      <c r="AR73">
        <f>IF(Tableau1[Actual sleep time]="","",HOUR(Tableau1[[#This Row],[Actual sleep time]])*60+MINUTE(Tableau1[[#This Row],[Actual sleep time]]))</f>
        <v>229</v>
      </c>
      <c r="AS73">
        <f>IF(Tableau1[Actual wake time]="","",HOUR(Tableau1[[#This Row],[Actual wake time]])*60+MINUTE(Tableau1[[#This Row],[Actual wake time]]))</f>
        <v>52</v>
      </c>
      <c r="AT73">
        <f>IF(Tableau1[Sleep latency]="","",HOUR(Tableau1[[#This Row],[Sleep latency]])*60+MINUTE(Tableau1[[#This Row],[Sleep latency]]))</f>
        <v>251</v>
      </c>
      <c r="AU73" s="4">
        <v>53</v>
      </c>
      <c r="AV73">
        <v>53</v>
      </c>
    </row>
    <row r="74" spans="1:48" x14ac:dyDescent="0.25">
      <c r="A74" s="5">
        <v>18</v>
      </c>
      <c r="B74" s="5" t="s">
        <v>35</v>
      </c>
      <c r="C74" s="5" t="s">
        <v>565</v>
      </c>
      <c r="D74" s="5">
        <v>43697</v>
      </c>
      <c r="E74" s="6">
        <v>5.8333333333333327E-2</v>
      </c>
      <c r="F74" s="6">
        <v>6.6666666666666666E-2</v>
      </c>
      <c r="G74" s="6">
        <v>0.3923611111111111</v>
      </c>
      <c r="H74" s="6">
        <v>0.39305555555555555</v>
      </c>
      <c r="I74" s="6">
        <v>0.3347222222222222</v>
      </c>
      <c r="J74" s="6">
        <v>0.32569444444444445</v>
      </c>
      <c r="K74" s="6">
        <v>0.26250000000000001</v>
      </c>
      <c r="L74" t="s">
        <v>167</v>
      </c>
      <c r="M74" s="1">
        <v>6.3194444444444442E-2</v>
      </c>
      <c r="N74" t="s">
        <v>41</v>
      </c>
      <c r="O74" t="s">
        <v>491</v>
      </c>
      <c r="P74" s="1">
        <v>8.3333333333333332E-3</v>
      </c>
      <c r="Q74">
        <v>39</v>
      </c>
      <c r="R74">
        <v>40</v>
      </c>
      <c r="S74" s="1">
        <v>6.7361111111111103E-3</v>
      </c>
      <c r="T74" s="1">
        <v>1.5740740740740741E-3</v>
      </c>
      <c r="U74">
        <v>400</v>
      </c>
      <c r="V74" t="s">
        <v>401</v>
      </c>
      <c r="W74">
        <v>69</v>
      </c>
      <c r="X74" t="s">
        <v>403</v>
      </c>
      <c r="Y74">
        <v>56</v>
      </c>
      <c r="Z74" s="1">
        <v>4.9652777777777777E-3</v>
      </c>
      <c r="AA74">
        <v>13</v>
      </c>
      <c r="AB74" t="s">
        <v>228</v>
      </c>
      <c r="AC74">
        <v>9837</v>
      </c>
      <c r="AD74" t="s">
        <v>492</v>
      </c>
      <c r="AE74" t="s">
        <v>493</v>
      </c>
      <c r="AF74" t="s">
        <v>494</v>
      </c>
      <c r="AG74">
        <v>40</v>
      </c>
      <c r="AH74">
        <v>94</v>
      </c>
      <c r="AI74">
        <v>2</v>
      </c>
      <c r="AJ74" s="3">
        <f t="shared" si="4"/>
        <v>1.0583333333333333</v>
      </c>
      <c r="AK74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1524</v>
      </c>
      <c r="AL74" s="3">
        <f t="shared" si="5"/>
        <v>1.0666666666666667</v>
      </c>
      <c r="AM74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1536</v>
      </c>
      <c r="AN74">
        <f>IF(Tableau1[[#This Row],[Woke up]]="","",60*HOUR(Tableau1[[#This Row],[Woke up]])+MINUTE(Tableau1[[#This Row],[Woke up]]))</f>
        <v>565</v>
      </c>
      <c r="AO74">
        <f>IF(Tableau1[[#This Row],[Got up]]="","",60*HOUR(Tableau1[[#This Row],[Got up]])+MINUTE(Tableau1[[#This Row],[Got up]]))</f>
        <v>566</v>
      </c>
      <c r="AP74">
        <f>IF(Tableau1[Time in bed]="","",HOUR(Tableau1[[#This Row],[Time in bed]])*60+MINUTE(Tableau1[[#This Row],[Time in bed]]))</f>
        <v>482</v>
      </c>
      <c r="AQ74">
        <f>IF(Tableau1[Assumed sleep]="","",HOUR(Tableau1[[#This Row],[Assumed sleep]])*60+MINUTE(Tableau1[[#This Row],[Assumed sleep]]))</f>
        <v>469</v>
      </c>
      <c r="AR74">
        <f>IF(Tableau1[Actual sleep time]="","",HOUR(Tableau1[[#This Row],[Actual sleep time]])*60+MINUTE(Tableau1[[#This Row],[Actual sleep time]]))</f>
        <v>378</v>
      </c>
      <c r="AS74">
        <f>IF(Tableau1[Actual wake time]="","",HOUR(Tableau1[[#This Row],[Actual wake time]])*60+MINUTE(Tableau1[[#This Row],[Actual wake time]]))</f>
        <v>91</v>
      </c>
      <c r="AT74">
        <f>IF(Tableau1[Sleep latency]="","",HOUR(Tableau1[[#This Row],[Sleep latency]])*60+MINUTE(Tableau1[[#This Row],[Sleep latency]]))</f>
        <v>12</v>
      </c>
      <c r="AU74" s="4">
        <v>37.9</v>
      </c>
      <c r="AV74">
        <v>37.9</v>
      </c>
    </row>
    <row r="75" spans="1:48" x14ac:dyDescent="0.25">
      <c r="A75" s="5">
        <v>18</v>
      </c>
      <c r="B75" s="5" t="s">
        <v>46</v>
      </c>
      <c r="C75" s="5" t="s">
        <v>566</v>
      </c>
      <c r="D75" s="5">
        <v>43698</v>
      </c>
      <c r="E75" s="6">
        <v>1.3888888888888889E-3</v>
      </c>
      <c r="F75" s="6">
        <v>6.9444444444444441E-3</v>
      </c>
      <c r="G75" s="6">
        <v>0.36180555555555555</v>
      </c>
      <c r="H75" s="6">
        <v>0.36180555555555555</v>
      </c>
      <c r="I75" s="6">
        <v>0.36041666666666666</v>
      </c>
      <c r="J75" s="6">
        <v>0.35486111111111113</v>
      </c>
      <c r="K75" s="6">
        <v>0.27638888888888885</v>
      </c>
      <c r="L75" t="s">
        <v>168</v>
      </c>
      <c r="M75" s="1">
        <v>7.8472222222222221E-2</v>
      </c>
      <c r="N75" t="s">
        <v>201</v>
      </c>
      <c r="O75" t="s">
        <v>495</v>
      </c>
      <c r="P75" s="1">
        <v>5.5555555555555558E-3</v>
      </c>
      <c r="Q75">
        <v>42</v>
      </c>
      <c r="R75">
        <v>43</v>
      </c>
      <c r="S75" s="1">
        <v>6.5856481481481469E-3</v>
      </c>
      <c r="T75" s="1">
        <v>1.8287037037037037E-3</v>
      </c>
      <c r="U75">
        <v>418</v>
      </c>
      <c r="V75" t="s">
        <v>195</v>
      </c>
      <c r="W75">
        <v>93</v>
      </c>
      <c r="X75" t="s">
        <v>376</v>
      </c>
      <c r="Y75">
        <v>59</v>
      </c>
      <c r="Z75" s="1">
        <v>4.9189814814814816E-3</v>
      </c>
      <c r="AA75">
        <v>12</v>
      </c>
      <c r="AB75" t="s">
        <v>54</v>
      </c>
      <c r="AC75">
        <v>14533</v>
      </c>
      <c r="AD75" t="s">
        <v>496</v>
      </c>
      <c r="AE75" t="s">
        <v>497</v>
      </c>
      <c r="AF75" t="s">
        <v>356</v>
      </c>
      <c r="AG75">
        <v>40</v>
      </c>
      <c r="AH75" t="s">
        <v>325</v>
      </c>
      <c r="AI75">
        <v>2</v>
      </c>
      <c r="AJ75" s="3">
        <f t="shared" si="4"/>
        <v>1.0013888888888889</v>
      </c>
      <c r="AK75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1442</v>
      </c>
      <c r="AL75" s="3">
        <f t="shared" si="5"/>
        <v>1.0069444444444444</v>
      </c>
      <c r="AM75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1450</v>
      </c>
      <c r="AN75">
        <f>IF(Tableau1[[#This Row],[Woke up]]="","",60*HOUR(Tableau1[[#This Row],[Woke up]])+MINUTE(Tableau1[[#This Row],[Woke up]]))</f>
        <v>521</v>
      </c>
      <c r="AO75">
        <f>IF(Tableau1[[#This Row],[Got up]]="","",60*HOUR(Tableau1[[#This Row],[Got up]])+MINUTE(Tableau1[[#This Row],[Got up]]))</f>
        <v>521</v>
      </c>
      <c r="AP75">
        <f>IF(Tableau1[Time in bed]="","",HOUR(Tableau1[[#This Row],[Time in bed]])*60+MINUTE(Tableau1[[#This Row],[Time in bed]]))</f>
        <v>519</v>
      </c>
      <c r="AQ75">
        <f>IF(Tableau1[Assumed sleep]="","",HOUR(Tableau1[[#This Row],[Assumed sleep]])*60+MINUTE(Tableau1[[#This Row],[Assumed sleep]]))</f>
        <v>511</v>
      </c>
      <c r="AR75">
        <f>IF(Tableau1[Actual sleep time]="","",HOUR(Tableau1[[#This Row],[Actual sleep time]])*60+MINUTE(Tableau1[[#This Row],[Actual sleep time]]))</f>
        <v>398</v>
      </c>
      <c r="AS75">
        <f>IF(Tableau1[Actual wake time]="","",HOUR(Tableau1[[#This Row],[Actual wake time]])*60+MINUTE(Tableau1[[#This Row],[Actual wake time]]))</f>
        <v>113</v>
      </c>
      <c r="AT75">
        <f>IF(Tableau1[Sleep latency]="","",HOUR(Tableau1[[#This Row],[Sleep latency]])*60+MINUTE(Tableau1[[#This Row],[Sleep latency]]))</f>
        <v>8</v>
      </c>
      <c r="AU75" s="4">
        <v>38.5</v>
      </c>
      <c r="AV75">
        <v>38.5</v>
      </c>
    </row>
    <row r="76" spans="1:48" x14ac:dyDescent="0.25">
      <c r="A76" s="5">
        <v>18</v>
      </c>
      <c r="B76" s="5" t="s">
        <v>56</v>
      </c>
      <c r="C76" s="5" t="s">
        <v>567</v>
      </c>
      <c r="D76" s="5">
        <v>43699</v>
      </c>
      <c r="E76" s="6">
        <v>3.4027777777777775E-2</v>
      </c>
      <c r="F76" s="6">
        <v>3.4722222222222224E-2</v>
      </c>
      <c r="G76" s="6">
        <v>0.26180555555555557</v>
      </c>
      <c r="H76" s="6">
        <v>0.26319444444444445</v>
      </c>
      <c r="I76" s="6">
        <v>0.22916666666666666</v>
      </c>
      <c r="J76" s="6">
        <v>0.22708333333333333</v>
      </c>
      <c r="K76" s="6">
        <v>0.18819444444444444</v>
      </c>
      <c r="L76" t="s">
        <v>138</v>
      </c>
      <c r="M76" s="1">
        <v>3.888888888888889E-2</v>
      </c>
      <c r="N76" t="s">
        <v>249</v>
      </c>
      <c r="O76" t="s">
        <v>132</v>
      </c>
      <c r="P76" s="1">
        <v>6.9444444444444447E-4</v>
      </c>
      <c r="Q76">
        <v>23</v>
      </c>
      <c r="R76">
        <v>24</v>
      </c>
      <c r="S76" s="1">
        <v>8.1828703703703699E-3</v>
      </c>
      <c r="T76" s="1">
        <v>1.6203703703703703E-3</v>
      </c>
      <c r="U76">
        <v>270</v>
      </c>
      <c r="V76" t="s">
        <v>113</v>
      </c>
      <c r="W76">
        <v>57</v>
      </c>
      <c r="X76" t="s">
        <v>245</v>
      </c>
      <c r="Y76">
        <v>40</v>
      </c>
      <c r="Z76" s="1">
        <v>4.6874999999999998E-3</v>
      </c>
      <c r="AA76">
        <v>3</v>
      </c>
      <c r="AB76" t="s">
        <v>498</v>
      </c>
      <c r="AC76">
        <v>8859</v>
      </c>
      <c r="AD76" t="s">
        <v>459</v>
      </c>
      <c r="AE76" t="s">
        <v>499</v>
      </c>
      <c r="AF76" t="s">
        <v>500</v>
      </c>
      <c r="AG76">
        <v>40</v>
      </c>
      <c r="AH76" t="s">
        <v>412</v>
      </c>
      <c r="AI76">
        <v>2</v>
      </c>
      <c r="AJ76" s="3">
        <f t="shared" si="4"/>
        <v>1.0340277777777778</v>
      </c>
      <c r="AK76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1489</v>
      </c>
      <c r="AL76" s="3">
        <f t="shared" si="5"/>
        <v>1.0347222222222223</v>
      </c>
      <c r="AM76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1490</v>
      </c>
      <c r="AN76">
        <f>IF(Tableau1[[#This Row],[Woke up]]="","",60*HOUR(Tableau1[[#This Row],[Woke up]])+MINUTE(Tableau1[[#This Row],[Woke up]]))</f>
        <v>377</v>
      </c>
      <c r="AO76">
        <f>IF(Tableau1[[#This Row],[Got up]]="","",60*HOUR(Tableau1[[#This Row],[Got up]])+MINUTE(Tableau1[[#This Row],[Got up]]))</f>
        <v>379</v>
      </c>
      <c r="AP76">
        <f>IF(Tableau1[Time in bed]="","",HOUR(Tableau1[[#This Row],[Time in bed]])*60+MINUTE(Tableau1[[#This Row],[Time in bed]]))</f>
        <v>330</v>
      </c>
      <c r="AQ76">
        <f>IF(Tableau1[Assumed sleep]="","",HOUR(Tableau1[[#This Row],[Assumed sleep]])*60+MINUTE(Tableau1[[#This Row],[Assumed sleep]]))</f>
        <v>327</v>
      </c>
      <c r="AR76">
        <f>IF(Tableau1[Actual sleep time]="","",HOUR(Tableau1[[#This Row],[Actual sleep time]])*60+MINUTE(Tableau1[[#This Row],[Actual sleep time]]))</f>
        <v>271</v>
      </c>
      <c r="AS76">
        <f>IF(Tableau1[Actual wake time]="","",HOUR(Tableau1[[#This Row],[Actual wake time]])*60+MINUTE(Tableau1[[#This Row],[Actual wake time]]))</f>
        <v>56</v>
      </c>
      <c r="AT76">
        <f>IF(Tableau1[Sleep latency]="","",HOUR(Tableau1[[#This Row],[Sleep latency]])*60+MINUTE(Tableau1[[#This Row],[Sleep latency]]))</f>
        <v>1</v>
      </c>
      <c r="AU76" s="4">
        <v>24.9</v>
      </c>
      <c r="AV76">
        <v>24.9</v>
      </c>
    </row>
    <row r="77" spans="1:48" x14ac:dyDescent="0.25">
      <c r="A77" s="5">
        <v>18</v>
      </c>
      <c r="B77" s="5" t="s">
        <v>66</v>
      </c>
      <c r="C77" s="5" t="s">
        <v>567</v>
      </c>
      <c r="D77" s="5">
        <v>43700</v>
      </c>
      <c r="E77" s="6">
        <v>0.9472222222222223</v>
      </c>
      <c r="F77" s="6">
        <v>0.94791666666666663</v>
      </c>
      <c r="G77" s="6">
        <v>0.29791666666666666</v>
      </c>
      <c r="H77" s="6">
        <v>0.29930555555555555</v>
      </c>
      <c r="I77" s="6">
        <v>0.3520833333333333</v>
      </c>
      <c r="J77" s="6">
        <v>0.35000000000000003</v>
      </c>
      <c r="K77" s="6">
        <v>0.30694444444444441</v>
      </c>
      <c r="L77" t="s">
        <v>501</v>
      </c>
      <c r="M77" s="1">
        <v>4.3055555555555562E-2</v>
      </c>
      <c r="N77" t="s">
        <v>502</v>
      </c>
      <c r="O77" t="s">
        <v>503</v>
      </c>
      <c r="P77" s="1">
        <v>6.9444444444444447E-4</v>
      </c>
      <c r="Q77">
        <v>32</v>
      </c>
      <c r="R77">
        <v>33</v>
      </c>
      <c r="S77" s="1">
        <v>9.5949074074074079E-3</v>
      </c>
      <c r="T77" s="1">
        <v>1.3078703703703705E-3</v>
      </c>
      <c r="U77">
        <v>440</v>
      </c>
      <c r="V77" t="s">
        <v>254</v>
      </c>
      <c r="W77">
        <v>64</v>
      </c>
      <c r="X77" t="s">
        <v>456</v>
      </c>
      <c r="Y77">
        <v>54</v>
      </c>
      <c r="Z77" s="1">
        <v>5.6597222222222222E-3</v>
      </c>
      <c r="AA77">
        <v>6</v>
      </c>
      <c r="AB77" t="s">
        <v>504</v>
      </c>
      <c r="AC77">
        <v>7504</v>
      </c>
      <c r="AD77" t="s">
        <v>505</v>
      </c>
      <c r="AE77" t="s">
        <v>506</v>
      </c>
      <c r="AF77" t="s">
        <v>507</v>
      </c>
      <c r="AG77">
        <v>40</v>
      </c>
      <c r="AH77">
        <v>82</v>
      </c>
      <c r="AI77">
        <v>2</v>
      </c>
      <c r="AJ77" s="3">
        <f t="shared" si="4"/>
        <v>0.9472222222222223</v>
      </c>
      <c r="AK77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1364</v>
      </c>
      <c r="AL77" s="3">
        <f t="shared" si="5"/>
        <v>0.94791666666666663</v>
      </c>
      <c r="AM77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1365</v>
      </c>
      <c r="AN77">
        <f>IF(Tableau1[[#This Row],[Woke up]]="","",60*HOUR(Tableau1[[#This Row],[Woke up]])+MINUTE(Tableau1[[#This Row],[Woke up]]))</f>
        <v>429</v>
      </c>
      <c r="AO77">
        <f>IF(Tableau1[[#This Row],[Got up]]="","",60*HOUR(Tableau1[[#This Row],[Got up]])+MINUTE(Tableau1[[#This Row],[Got up]]))</f>
        <v>431</v>
      </c>
      <c r="AP77">
        <f>IF(Tableau1[Time in bed]="","",HOUR(Tableau1[[#This Row],[Time in bed]])*60+MINUTE(Tableau1[[#This Row],[Time in bed]]))</f>
        <v>507</v>
      </c>
      <c r="AQ77">
        <f>IF(Tableau1[Assumed sleep]="","",HOUR(Tableau1[[#This Row],[Assumed sleep]])*60+MINUTE(Tableau1[[#This Row],[Assumed sleep]]))</f>
        <v>504</v>
      </c>
      <c r="AR77">
        <f>IF(Tableau1[Actual sleep time]="","",HOUR(Tableau1[[#This Row],[Actual sleep time]])*60+MINUTE(Tableau1[[#This Row],[Actual sleep time]]))</f>
        <v>442</v>
      </c>
      <c r="AS77">
        <f>IF(Tableau1[Actual wake time]="","",HOUR(Tableau1[[#This Row],[Actual wake time]])*60+MINUTE(Tableau1[[#This Row],[Actual wake time]]))</f>
        <v>62</v>
      </c>
      <c r="AT77">
        <f>IF(Tableau1[Sleep latency]="","",HOUR(Tableau1[[#This Row],[Sleep latency]])*60+MINUTE(Tableau1[[#This Row],[Sleep latency]]))</f>
        <v>1</v>
      </c>
      <c r="AU77" s="4">
        <v>23.8</v>
      </c>
      <c r="AV77">
        <v>23.8</v>
      </c>
    </row>
    <row r="78" spans="1:48" x14ac:dyDescent="0.25">
      <c r="A78" s="5">
        <v>35</v>
      </c>
      <c r="B78" s="5" t="s">
        <v>35</v>
      </c>
      <c r="C78" s="5" t="s">
        <v>565</v>
      </c>
      <c r="D78" s="5">
        <v>43697</v>
      </c>
      <c r="E78" s="6">
        <v>5.4166666666666669E-2</v>
      </c>
      <c r="F78" s="6">
        <v>5.8333333333333327E-2</v>
      </c>
      <c r="G78" s="6">
        <v>0.3444444444444445</v>
      </c>
      <c r="H78" s="6">
        <v>0.3444444444444445</v>
      </c>
      <c r="I78" s="6">
        <v>0.2902777777777778</v>
      </c>
      <c r="J78" s="6">
        <v>0.28611111111111115</v>
      </c>
      <c r="K78" s="6">
        <v>0.23680555555555557</v>
      </c>
      <c r="L78" t="s">
        <v>57</v>
      </c>
      <c r="M78" s="1">
        <v>4.9305555555555554E-2</v>
      </c>
      <c r="N78" t="s">
        <v>58</v>
      </c>
      <c r="O78" t="s">
        <v>508</v>
      </c>
      <c r="P78" s="1">
        <v>4.1666666666666666E-3</v>
      </c>
      <c r="Q78">
        <v>34</v>
      </c>
      <c r="R78">
        <v>34</v>
      </c>
      <c r="S78" s="1">
        <v>6.9675925925925921E-3</v>
      </c>
      <c r="T78" s="1">
        <v>1.4467592592592594E-3</v>
      </c>
      <c r="U78">
        <v>319</v>
      </c>
      <c r="V78" t="s">
        <v>417</v>
      </c>
      <c r="W78">
        <v>93</v>
      </c>
      <c r="X78" t="s">
        <v>418</v>
      </c>
      <c r="Y78">
        <v>59</v>
      </c>
      <c r="Z78" s="1">
        <v>3.7500000000000003E-3</v>
      </c>
      <c r="AA78">
        <v>14</v>
      </c>
      <c r="AB78" t="s">
        <v>291</v>
      </c>
      <c r="AC78">
        <v>8738</v>
      </c>
      <c r="AD78" t="s">
        <v>207</v>
      </c>
      <c r="AE78" t="s">
        <v>509</v>
      </c>
      <c r="AF78" t="s">
        <v>510</v>
      </c>
      <c r="AG78">
        <v>40</v>
      </c>
      <c r="AH78" t="s">
        <v>511</v>
      </c>
      <c r="AI78">
        <v>2</v>
      </c>
      <c r="AJ78" s="3">
        <f t="shared" ref="AJ78:AJ87" si="6">IFERROR(E78-INT(E78)+(E78-INT(E78)&lt;=1/6),"")</f>
        <v>1.0541666666666667</v>
      </c>
      <c r="AK78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1518</v>
      </c>
      <c r="AL78" s="3">
        <f t="shared" ref="AL78:AL87" si="7">IFERROR(F78-INT(F78)+(F78-INT(F78)&lt;=1/6),"")</f>
        <v>1.0583333333333333</v>
      </c>
      <c r="AM78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1524</v>
      </c>
      <c r="AN78">
        <f>IF(Tableau1[[#This Row],[Woke up]]="","",60*HOUR(Tableau1[[#This Row],[Woke up]])+MINUTE(Tableau1[[#This Row],[Woke up]]))</f>
        <v>496</v>
      </c>
      <c r="AO78">
        <f>IF(Tableau1[[#This Row],[Got up]]="","",60*HOUR(Tableau1[[#This Row],[Got up]])+MINUTE(Tableau1[[#This Row],[Got up]]))</f>
        <v>496</v>
      </c>
      <c r="AP78">
        <f>IF(Tableau1[Time in bed]="","",HOUR(Tableau1[[#This Row],[Time in bed]])*60+MINUTE(Tableau1[[#This Row],[Time in bed]]))</f>
        <v>418</v>
      </c>
      <c r="AQ78">
        <f>IF(Tableau1[Assumed sleep]="","",HOUR(Tableau1[[#This Row],[Assumed sleep]])*60+MINUTE(Tableau1[[#This Row],[Assumed sleep]]))</f>
        <v>412</v>
      </c>
      <c r="AR78">
        <f>IF(Tableau1[Actual sleep time]="","",HOUR(Tableau1[[#This Row],[Actual sleep time]])*60+MINUTE(Tableau1[[#This Row],[Actual sleep time]]))</f>
        <v>341</v>
      </c>
      <c r="AS78">
        <f>IF(Tableau1[Actual wake time]="","",HOUR(Tableau1[[#This Row],[Actual wake time]])*60+MINUTE(Tableau1[[#This Row],[Actual wake time]]))</f>
        <v>71</v>
      </c>
      <c r="AT78">
        <f>IF(Tableau1[Sleep latency]="","",HOUR(Tableau1[[#This Row],[Sleep latency]])*60+MINUTE(Tableau1[[#This Row],[Sleep latency]]))</f>
        <v>6</v>
      </c>
      <c r="AU78" s="4">
        <v>46.3</v>
      </c>
      <c r="AV78">
        <v>46.3</v>
      </c>
    </row>
    <row r="79" spans="1:48" x14ac:dyDescent="0.25">
      <c r="A79" s="5">
        <v>35</v>
      </c>
      <c r="B79" s="5" t="s">
        <v>46</v>
      </c>
      <c r="C79" s="5" t="s">
        <v>566</v>
      </c>
      <c r="D79" s="5">
        <v>43698</v>
      </c>
      <c r="E79" s="6">
        <v>0.15416666666666667</v>
      </c>
      <c r="F79" s="6">
        <v>0.15694444444444444</v>
      </c>
      <c r="G79" s="6">
        <v>0.53125</v>
      </c>
      <c r="H79" s="6">
        <v>0.53125</v>
      </c>
      <c r="I79" s="6">
        <v>0.37708333333333338</v>
      </c>
      <c r="J79" s="6">
        <v>0.3743055555555555</v>
      </c>
      <c r="K79" s="6">
        <v>0.32708333333333334</v>
      </c>
      <c r="L79" t="s">
        <v>512</v>
      </c>
      <c r="M79" s="1">
        <v>4.7222222222222221E-2</v>
      </c>
      <c r="N79" t="s">
        <v>513</v>
      </c>
      <c r="O79" t="s">
        <v>116</v>
      </c>
      <c r="P79" s="1">
        <v>2.7777777777777779E-3</v>
      </c>
      <c r="Q79">
        <v>37</v>
      </c>
      <c r="R79">
        <v>38</v>
      </c>
      <c r="S79" s="1">
        <v>8.8425925925925911E-3</v>
      </c>
      <c r="T79" s="1">
        <v>1.2384259259259258E-3</v>
      </c>
      <c r="U79">
        <v>448</v>
      </c>
      <c r="V79" t="s">
        <v>154</v>
      </c>
      <c r="W79">
        <v>91</v>
      </c>
      <c r="X79" t="s">
        <v>156</v>
      </c>
      <c r="Y79">
        <v>62</v>
      </c>
      <c r="Z79" s="1">
        <v>5.0231481481481481E-3</v>
      </c>
      <c r="AA79">
        <v>9</v>
      </c>
      <c r="AB79" t="s">
        <v>123</v>
      </c>
      <c r="AC79">
        <v>8571</v>
      </c>
      <c r="AD79" t="s">
        <v>152</v>
      </c>
      <c r="AE79" t="s">
        <v>514</v>
      </c>
      <c r="AF79" t="s">
        <v>81</v>
      </c>
      <c r="AG79">
        <v>40</v>
      </c>
      <c r="AH79" t="s">
        <v>515</v>
      </c>
      <c r="AI79">
        <v>2</v>
      </c>
      <c r="AJ79" s="3">
        <f t="shared" si="6"/>
        <v>1.1541666666666668</v>
      </c>
      <c r="AK79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1662</v>
      </c>
      <c r="AL79" s="3">
        <f t="shared" si="7"/>
        <v>1.1569444444444446</v>
      </c>
      <c r="AM79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1666</v>
      </c>
      <c r="AN79">
        <f>IF(Tableau1[[#This Row],[Woke up]]="","",60*HOUR(Tableau1[[#This Row],[Woke up]])+MINUTE(Tableau1[[#This Row],[Woke up]]))</f>
        <v>765</v>
      </c>
      <c r="AO79">
        <f>IF(Tableau1[[#This Row],[Got up]]="","",60*HOUR(Tableau1[[#This Row],[Got up]])+MINUTE(Tableau1[[#This Row],[Got up]]))</f>
        <v>765</v>
      </c>
      <c r="AP79">
        <f>IF(Tableau1[Time in bed]="","",HOUR(Tableau1[[#This Row],[Time in bed]])*60+MINUTE(Tableau1[[#This Row],[Time in bed]]))</f>
        <v>543</v>
      </c>
      <c r="AQ79">
        <f>IF(Tableau1[Assumed sleep]="","",HOUR(Tableau1[[#This Row],[Assumed sleep]])*60+MINUTE(Tableau1[[#This Row],[Assumed sleep]]))</f>
        <v>539</v>
      </c>
      <c r="AR79">
        <f>IF(Tableau1[Actual sleep time]="","",HOUR(Tableau1[[#This Row],[Actual sleep time]])*60+MINUTE(Tableau1[[#This Row],[Actual sleep time]]))</f>
        <v>471</v>
      </c>
      <c r="AS79">
        <f>IF(Tableau1[Actual wake time]="","",HOUR(Tableau1[[#This Row],[Actual wake time]])*60+MINUTE(Tableau1[[#This Row],[Actual wake time]]))</f>
        <v>68</v>
      </c>
      <c r="AT79">
        <f>IF(Tableau1[Sleep latency]="","",HOUR(Tableau1[[#This Row],[Sleep latency]])*60+MINUTE(Tableau1[[#This Row],[Sleep latency]]))</f>
        <v>4</v>
      </c>
      <c r="AU79" s="4">
        <v>31.4</v>
      </c>
      <c r="AV79">
        <v>31.4</v>
      </c>
    </row>
    <row r="80" spans="1:48" x14ac:dyDescent="0.25">
      <c r="A80" s="5">
        <v>35</v>
      </c>
      <c r="B80" s="5" t="s">
        <v>56</v>
      </c>
      <c r="C80" s="5" t="s">
        <v>567</v>
      </c>
      <c r="D80" s="5">
        <v>43699</v>
      </c>
      <c r="E80" s="6">
        <v>6.25E-2</v>
      </c>
      <c r="F80" s="6">
        <v>7.0833333333333331E-2</v>
      </c>
      <c r="G80" s="6">
        <v>0.40763888888888888</v>
      </c>
      <c r="H80" s="6">
        <v>0.40763888888888888</v>
      </c>
      <c r="I80" s="6">
        <v>0.34513888888888888</v>
      </c>
      <c r="J80" s="6">
        <v>0.33680555555555558</v>
      </c>
      <c r="K80" s="6">
        <v>0.28472222222222221</v>
      </c>
      <c r="L80" t="s">
        <v>516</v>
      </c>
      <c r="M80" s="1">
        <v>5.2083333333333336E-2</v>
      </c>
      <c r="N80" t="s">
        <v>402</v>
      </c>
      <c r="O80" t="s">
        <v>243</v>
      </c>
      <c r="P80" s="1">
        <v>8.3333333333333332E-3</v>
      </c>
      <c r="Q80">
        <v>32</v>
      </c>
      <c r="R80">
        <v>32</v>
      </c>
      <c r="S80" s="1">
        <v>8.9004629629629625E-3</v>
      </c>
      <c r="T80" s="1">
        <v>1.6319444444444445E-3</v>
      </c>
      <c r="U80">
        <v>407</v>
      </c>
      <c r="V80" t="s">
        <v>320</v>
      </c>
      <c r="W80">
        <v>78</v>
      </c>
      <c r="X80" t="s">
        <v>461</v>
      </c>
      <c r="Y80">
        <v>57</v>
      </c>
      <c r="Z80" s="1">
        <v>4.9537037037037041E-3</v>
      </c>
      <c r="AA80">
        <v>9</v>
      </c>
      <c r="AB80" t="s">
        <v>68</v>
      </c>
      <c r="AC80">
        <v>8677</v>
      </c>
      <c r="AD80" t="s">
        <v>517</v>
      </c>
      <c r="AE80" t="s">
        <v>518</v>
      </c>
      <c r="AF80" t="s">
        <v>364</v>
      </c>
      <c r="AG80">
        <v>40</v>
      </c>
      <c r="AH80" t="s">
        <v>447</v>
      </c>
      <c r="AI80">
        <v>2</v>
      </c>
      <c r="AJ80" s="3">
        <f t="shared" si="6"/>
        <v>1.0625</v>
      </c>
      <c r="AK80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1530</v>
      </c>
      <c r="AL80" s="3">
        <f t="shared" si="7"/>
        <v>1.0708333333333333</v>
      </c>
      <c r="AM80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1542</v>
      </c>
      <c r="AN80">
        <f>IF(Tableau1[[#This Row],[Woke up]]="","",60*HOUR(Tableau1[[#This Row],[Woke up]])+MINUTE(Tableau1[[#This Row],[Woke up]]))</f>
        <v>587</v>
      </c>
      <c r="AO80">
        <f>IF(Tableau1[[#This Row],[Got up]]="","",60*HOUR(Tableau1[[#This Row],[Got up]])+MINUTE(Tableau1[[#This Row],[Got up]]))</f>
        <v>587</v>
      </c>
      <c r="AP80">
        <f>IF(Tableau1[Time in bed]="","",HOUR(Tableau1[[#This Row],[Time in bed]])*60+MINUTE(Tableau1[[#This Row],[Time in bed]]))</f>
        <v>497</v>
      </c>
      <c r="AQ80">
        <f>IF(Tableau1[Assumed sleep]="","",HOUR(Tableau1[[#This Row],[Assumed sleep]])*60+MINUTE(Tableau1[[#This Row],[Assumed sleep]]))</f>
        <v>485</v>
      </c>
      <c r="AR80">
        <f>IF(Tableau1[Actual sleep time]="","",HOUR(Tableau1[[#This Row],[Actual sleep time]])*60+MINUTE(Tableau1[[#This Row],[Actual sleep time]]))</f>
        <v>410</v>
      </c>
      <c r="AS80">
        <f>IF(Tableau1[Actual wake time]="","",HOUR(Tableau1[[#This Row],[Actual wake time]])*60+MINUTE(Tableau1[[#This Row],[Actual wake time]]))</f>
        <v>75</v>
      </c>
      <c r="AT80">
        <f>IF(Tableau1[Sleep latency]="","",HOUR(Tableau1[[#This Row],[Sleep latency]])*60+MINUTE(Tableau1[[#This Row],[Sleep latency]]))</f>
        <v>12</v>
      </c>
      <c r="AU80" s="4">
        <v>31.9</v>
      </c>
      <c r="AV80">
        <v>31.9</v>
      </c>
    </row>
    <row r="81" spans="1:48" x14ac:dyDescent="0.25">
      <c r="A81" s="5">
        <v>35</v>
      </c>
      <c r="B81" s="5" t="s">
        <v>66</v>
      </c>
      <c r="C81" s="5" t="s">
        <v>568</v>
      </c>
      <c r="D81" s="5">
        <v>43700</v>
      </c>
      <c r="E81" s="6">
        <v>4.3750000000000004E-2</v>
      </c>
      <c r="F81" s="6">
        <v>7.9861111111111105E-2</v>
      </c>
      <c r="G81" s="6">
        <v>0.27986111111111112</v>
      </c>
      <c r="H81" s="6">
        <v>0.27986111111111112</v>
      </c>
      <c r="I81" s="6">
        <v>0.23611111111111113</v>
      </c>
      <c r="J81" s="6">
        <v>0.19999999999999998</v>
      </c>
      <c r="K81" s="6">
        <v>0.15625</v>
      </c>
      <c r="L81" t="s">
        <v>211</v>
      </c>
      <c r="M81" s="1">
        <v>4.3750000000000004E-2</v>
      </c>
      <c r="N81" t="s">
        <v>212</v>
      </c>
      <c r="O81" t="s">
        <v>519</v>
      </c>
      <c r="P81" s="1">
        <v>3.6111111111111115E-2</v>
      </c>
      <c r="Q81">
        <v>25</v>
      </c>
      <c r="R81">
        <v>26</v>
      </c>
      <c r="S81" s="1">
        <v>6.2499999999999995E-3</v>
      </c>
      <c r="T81" s="1">
        <v>1.6782407407407406E-3</v>
      </c>
      <c r="U81">
        <v>230</v>
      </c>
      <c r="V81" t="s">
        <v>161</v>
      </c>
      <c r="W81">
        <v>58</v>
      </c>
      <c r="X81" t="s">
        <v>162</v>
      </c>
      <c r="Y81">
        <v>40</v>
      </c>
      <c r="Z81" s="1">
        <v>3.9930555555555561E-3</v>
      </c>
      <c r="AA81">
        <v>6</v>
      </c>
      <c r="AB81">
        <v>15</v>
      </c>
      <c r="AC81">
        <v>7450</v>
      </c>
      <c r="AD81" t="s">
        <v>520</v>
      </c>
      <c r="AE81" t="s">
        <v>521</v>
      </c>
      <c r="AF81" t="s">
        <v>522</v>
      </c>
      <c r="AG81">
        <v>40</v>
      </c>
      <c r="AH81" t="s">
        <v>523</v>
      </c>
      <c r="AI81">
        <v>2</v>
      </c>
      <c r="AJ81" s="3">
        <f t="shared" si="6"/>
        <v>1.04375</v>
      </c>
      <c r="AK81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1503</v>
      </c>
      <c r="AL81" s="3">
        <f t="shared" si="7"/>
        <v>1.0798611111111112</v>
      </c>
      <c r="AM81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1555</v>
      </c>
      <c r="AN81">
        <f>IF(Tableau1[[#This Row],[Woke up]]="","",60*HOUR(Tableau1[[#This Row],[Woke up]])+MINUTE(Tableau1[[#This Row],[Woke up]]))</f>
        <v>403</v>
      </c>
      <c r="AO81">
        <f>IF(Tableau1[[#This Row],[Got up]]="","",60*HOUR(Tableau1[[#This Row],[Got up]])+MINUTE(Tableau1[[#This Row],[Got up]]))</f>
        <v>403</v>
      </c>
      <c r="AP81">
        <f>IF(Tableau1[Time in bed]="","",HOUR(Tableau1[[#This Row],[Time in bed]])*60+MINUTE(Tableau1[[#This Row],[Time in bed]]))</f>
        <v>340</v>
      </c>
      <c r="AQ81">
        <f>IF(Tableau1[Assumed sleep]="","",HOUR(Tableau1[[#This Row],[Assumed sleep]])*60+MINUTE(Tableau1[[#This Row],[Assumed sleep]]))</f>
        <v>288</v>
      </c>
      <c r="AR81">
        <f>IF(Tableau1[Actual sleep time]="","",HOUR(Tableau1[[#This Row],[Actual sleep time]])*60+MINUTE(Tableau1[[#This Row],[Actual sleep time]]))</f>
        <v>225</v>
      </c>
      <c r="AS81">
        <f>IF(Tableau1[Actual wake time]="","",HOUR(Tableau1[[#This Row],[Actual wake time]])*60+MINUTE(Tableau1[[#This Row],[Actual wake time]]))</f>
        <v>63</v>
      </c>
      <c r="AT81">
        <f>IF(Tableau1[Sleep latency]="","",HOUR(Tableau1[[#This Row],[Sleep latency]])*60+MINUTE(Tableau1[[#This Row],[Sleep latency]]))</f>
        <v>52</v>
      </c>
      <c r="AU81" s="4">
        <v>35.1</v>
      </c>
      <c r="AV81">
        <v>35.1</v>
      </c>
    </row>
    <row r="82" spans="1:48" x14ac:dyDescent="0.25">
      <c r="A82" s="5">
        <v>46</v>
      </c>
      <c r="B82" s="5" t="s">
        <v>35</v>
      </c>
      <c r="C82" s="5" t="s">
        <v>565</v>
      </c>
      <c r="D82" s="5">
        <v>43697</v>
      </c>
      <c r="E82" s="6">
        <v>4.3750000000000004E-2</v>
      </c>
      <c r="F82" s="6">
        <v>6.3194444444444442E-2</v>
      </c>
      <c r="G82" s="6">
        <v>0.4236111111111111</v>
      </c>
      <c r="H82" s="6">
        <v>0.4236111111111111</v>
      </c>
      <c r="I82" s="6">
        <v>0.37986111111111115</v>
      </c>
      <c r="J82" s="6">
        <v>0.36041666666666666</v>
      </c>
      <c r="K82" s="6">
        <v>0.29930555555555555</v>
      </c>
      <c r="L82">
        <v>83</v>
      </c>
      <c r="M82" s="1">
        <v>6.1111111111111116E-2</v>
      </c>
      <c r="N82">
        <v>17</v>
      </c>
      <c r="O82" t="s">
        <v>187</v>
      </c>
      <c r="P82" s="1">
        <v>1.9444444444444445E-2</v>
      </c>
      <c r="Q82">
        <v>36</v>
      </c>
      <c r="R82">
        <v>36</v>
      </c>
      <c r="S82" s="1">
        <v>8.3101851851851861E-3</v>
      </c>
      <c r="T82" s="1">
        <v>1.7013888888888892E-3</v>
      </c>
      <c r="U82">
        <v>441</v>
      </c>
      <c r="V82">
        <v>85</v>
      </c>
      <c r="W82">
        <v>78</v>
      </c>
      <c r="X82">
        <v>15</v>
      </c>
      <c r="Y82">
        <v>55</v>
      </c>
      <c r="Z82" s="1">
        <v>5.5671296296296302E-3</v>
      </c>
      <c r="AA82">
        <v>11</v>
      </c>
      <c r="AB82">
        <v>20</v>
      </c>
      <c r="AC82">
        <v>11685</v>
      </c>
      <c r="AD82" t="s">
        <v>524</v>
      </c>
      <c r="AE82" t="s">
        <v>525</v>
      </c>
      <c r="AF82">
        <v>35</v>
      </c>
      <c r="AG82">
        <v>40</v>
      </c>
      <c r="AH82" t="s">
        <v>526</v>
      </c>
      <c r="AI82">
        <v>2</v>
      </c>
      <c r="AJ82" s="3">
        <f t="shared" si="6"/>
        <v>1.04375</v>
      </c>
      <c r="AK82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1503</v>
      </c>
      <c r="AL82" s="3">
        <f t="shared" si="7"/>
        <v>1.0631944444444446</v>
      </c>
      <c r="AM82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1531</v>
      </c>
      <c r="AN82">
        <f>IF(Tableau1[[#This Row],[Woke up]]="","",60*HOUR(Tableau1[[#This Row],[Woke up]])+MINUTE(Tableau1[[#This Row],[Woke up]]))</f>
        <v>610</v>
      </c>
      <c r="AO82">
        <f>IF(Tableau1[[#This Row],[Got up]]="","",60*HOUR(Tableau1[[#This Row],[Got up]])+MINUTE(Tableau1[[#This Row],[Got up]]))</f>
        <v>610</v>
      </c>
      <c r="AP82">
        <f>IF(Tableau1[Time in bed]="","",HOUR(Tableau1[[#This Row],[Time in bed]])*60+MINUTE(Tableau1[[#This Row],[Time in bed]]))</f>
        <v>547</v>
      </c>
      <c r="AQ82">
        <f>IF(Tableau1[Assumed sleep]="","",HOUR(Tableau1[[#This Row],[Assumed sleep]])*60+MINUTE(Tableau1[[#This Row],[Assumed sleep]]))</f>
        <v>519</v>
      </c>
      <c r="AR82">
        <f>IF(Tableau1[Actual sleep time]="","",HOUR(Tableau1[[#This Row],[Actual sleep time]])*60+MINUTE(Tableau1[[#This Row],[Actual sleep time]]))</f>
        <v>431</v>
      </c>
      <c r="AS82">
        <f>IF(Tableau1[Actual wake time]="","",HOUR(Tableau1[[#This Row],[Actual wake time]])*60+MINUTE(Tableau1[[#This Row],[Actual wake time]]))</f>
        <v>88</v>
      </c>
      <c r="AT82">
        <f>IF(Tableau1[Sleep latency]="","",HOUR(Tableau1[[#This Row],[Sleep latency]])*60+MINUTE(Tableau1[[#This Row],[Sleep latency]]))</f>
        <v>28</v>
      </c>
      <c r="AU82" s="4">
        <v>35</v>
      </c>
      <c r="AV82">
        <v>35</v>
      </c>
    </row>
    <row r="83" spans="1:48" x14ac:dyDescent="0.25">
      <c r="A83" s="5">
        <v>46</v>
      </c>
      <c r="B83" s="5" t="s">
        <v>46</v>
      </c>
      <c r="C83" s="5" t="s">
        <v>566</v>
      </c>
      <c r="D83" s="5">
        <v>43698</v>
      </c>
      <c r="E83" s="6">
        <v>4.7222222222222221E-2</v>
      </c>
      <c r="F83" s="6">
        <v>0.10069444444444443</v>
      </c>
      <c r="G83" s="6">
        <v>0.42430555555555555</v>
      </c>
      <c r="H83" s="6">
        <v>0.42638888888888887</v>
      </c>
      <c r="I83" s="6">
        <v>0.37916666666666665</v>
      </c>
      <c r="J83" s="6">
        <v>0.32361111111111113</v>
      </c>
      <c r="K83" s="6">
        <v>0.26597222222222222</v>
      </c>
      <c r="L83" t="s">
        <v>60</v>
      </c>
      <c r="M83" s="1">
        <v>5.7638888888888885E-2</v>
      </c>
      <c r="N83" t="s">
        <v>61</v>
      </c>
      <c r="O83" t="s">
        <v>353</v>
      </c>
      <c r="P83" s="1">
        <v>5.347222222222222E-2</v>
      </c>
      <c r="Q83">
        <v>40</v>
      </c>
      <c r="R83">
        <v>40</v>
      </c>
      <c r="S83" s="1">
        <v>6.6435185185185182E-3</v>
      </c>
      <c r="T83" s="1">
        <v>1.4351851851851854E-3</v>
      </c>
      <c r="U83">
        <v>404</v>
      </c>
      <c r="V83" t="s">
        <v>116</v>
      </c>
      <c r="W83">
        <v>62</v>
      </c>
      <c r="X83" t="s">
        <v>117</v>
      </c>
      <c r="Y83">
        <v>50</v>
      </c>
      <c r="Z83" s="1">
        <v>5.6134259259259271E-3</v>
      </c>
      <c r="AA83">
        <v>6</v>
      </c>
      <c r="AB83">
        <v>12</v>
      </c>
      <c r="AC83">
        <v>8740</v>
      </c>
      <c r="AD83" t="s">
        <v>527</v>
      </c>
      <c r="AE83" t="s">
        <v>528</v>
      </c>
      <c r="AF83" t="s">
        <v>280</v>
      </c>
      <c r="AG83">
        <v>40</v>
      </c>
      <c r="AH83" t="s">
        <v>106</v>
      </c>
      <c r="AI83">
        <v>2</v>
      </c>
      <c r="AJ83" s="3">
        <f t="shared" si="6"/>
        <v>1.0472222222222223</v>
      </c>
      <c r="AK83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1508</v>
      </c>
      <c r="AL83" s="3">
        <f t="shared" si="7"/>
        <v>1.1006944444444444</v>
      </c>
      <c r="AM83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1585</v>
      </c>
      <c r="AN83">
        <f>IF(Tableau1[[#This Row],[Woke up]]="","",60*HOUR(Tableau1[[#This Row],[Woke up]])+MINUTE(Tableau1[[#This Row],[Woke up]]))</f>
        <v>611</v>
      </c>
      <c r="AO83">
        <f>IF(Tableau1[[#This Row],[Got up]]="","",60*HOUR(Tableau1[[#This Row],[Got up]])+MINUTE(Tableau1[[#This Row],[Got up]]))</f>
        <v>614</v>
      </c>
      <c r="AP83">
        <f>IF(Tableau1[Time in bed]="","",HOUR(Tableau1[[#This Row],[Time in bed]])*60+MINUTE(Tableau1[[#This Row],[Time in bed]]))</f>
        <v>546</v>
      </c>
      <c r="AQ83">
        <f>IF(Tableau1[Assumed sleep]="","",HOUR(Tableau1[[#This Row],[Assumed sleep]])*60+MINUTE(Tableau1[[#This Row],[Assumed sleep]]))</f>
        <v>466</v>
      </c>
      <c r="AR83">
        <f>IF(Tableau1[Actual sleep time]="","",HOUR(Tableau1[[#This Row],[Actual sleep time]])*60+MINUTE(Tableau1[[#This Row],[Actual sleep time]]))</f>
        <v>383</v>
      </c>
      <c r="AS83">
        <f>IF(Tableau1[Actual wake time]="","",HOUR(Tableau1[[#This Row],[Actual wake time]])*60+MINUTE(Tableau1[[#This Row],[Actual wake time]]))</f>
        <v>83</v>
      </c>
      <c r="AT83">
        <f>IF(Tableau1[Sleep latency]="","",HOUR(Tableau1[[#This Row],[Sleep latency]])*60+MINUTE(Tableau1[[#This Row],[Sleep latency]]))</f>
        <v>77</v>
      </c>
      <c r="AU83" s="4">
        <v>25.3</v>
      </c>
      <c r="AV83">
        <v>25.3</v>
      </c>
    </row>
    <row r="84" spans="1:48" x14ac:dyDescent="0.25">
      <c r="A84" s="5">
        <v>46</v>
      </c>
      <c r="B84" s="5" t="s">
        <v>56</v>
      </c>
      <c r="C84" s="5" t="s">
        <v>567</v>
      </c>
      <c r="D84" s="5">
        <v>43699</v>
      </c>
      <c r="E84" s="6">
        <v>1.4583333333333332E-2</v>
      </c>
      <c r="F84" s="6">
        <v>3.888888888888889E-2</v>
      </c>
      <c r="G84" s="6">
        <v>0.24652777777777779</v>
      </c>
      <c r="H84" s="6">
        <v>0.25277777777777777</v>
      </c>
      <c r="I84" s="6">
        <v>0.23819444444444446</v>
      </c>
      <c r="J84" s="6">
        <v>0.2076388888888889</v>
      </c>
      <c r="K84" s="6">
        <v>0.16319444444444445</v>
      </c>
      <c r="L84" t="s">
        <v>225</v>
      </c>
      <c r="M84" s="1">
        <v>4.4444444444444446E-2</v>
      </c>
      <c r="N84" t="s">
        <v>226</v>
      </c>
      <c r="O84" t="s">
        <v>529</v>
      </c>
      <c r="P84" s="1">
        <v>2.4305555555555556E-2</v>
      </c>
      <c r="Q84">
        <v>17</v>
      </c>
      <c r="R84">
        <v>17</v>
      </c>
      <c r="S84" s="1">
        <v>9.5949074074074079E-3</v>
      </c>
      <c r="T84" s="1">
        <v>2.615740740740741E-3</v>
      </c>
      <c r="U84">
        <v>261</v>
      </c>
      <c r="V84" t="s">
        <v>254</v>
      </c>
      <c r="W84">
        <v>38</v>
      </c>
      <c r="X84" t="s">
        <v>456</v>
      </c>
      <c r="Y84">
        <v>25</v>
      </c>
      <c r="Z84" s="1">
        <v>7.2453703703703708E-3</v>
      </c>
      <c r="AA84">
        <v>7</v>
      </c>
      <c r="AB84">
        <v>28</v>
      </c>
      <c r="AC84">
        <v>9628</v>
      </c>
      <c r="AD84" t="s">
        <v>530</v>
      </c>
      <c r="AE84" t="s">
        <v>531</v>
      </c>
      <c r="AF84" t="s">
        <v>426</v>
      </c>
      <c r="AG84">
        <v>40</v>
      </c>
      <c r="AH84" t="s">
        <v>47</v>
      </c>
      <c r="AI84">
        <v>2</v>
      </c>
      <c r="AJ84" s="3">
        <f t="shared" si="6"/>
        <v>1.0145833333333334</v>
      </c>
      <c r="AK84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1461</v>
      </c>
      <c r="AL84" s="3">
        <f t="shared" si="7"/>
        <v>1.038888888888889</v>
      </c>
      <c r="AM84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1496</v>
      </c>
      <c r="AN84">
        <f>IF(Tableau1[[#This Row],[Woke up]]="","",60*HOUR(Tableau1[[#This Row],[Woke up]])+MINUTE(Tableau1[[#This Row],[Woke up]]))</f>
        <v>355</v>
      </c>
      <c r="AO84">
        <f>IF(Tableau1[[#This Row],[Got up]]="","",60*HOUR(Tableau1[[#This Row],[Got up]])+MINUTE(Tableau1[[#This Row],[Got up]]))</f>
        <v>364</v>
      </c>
      <c r="AP84">
        <f>IF(Tableau1[Time in bed]="","",HOUR(Tableau1[[#This Row],[Time in bed]])*60+MINUTE(Tableau1[[#This Row],[Time in bed]]))</f>
        <v>343</v>
      </c>
      <c r="AQ84">
        <f>IF(Tableau1[Assumed sleep]="","",HOUR(Tableau1[[#This Row],[Assumed sleep]])*60+MINUTE(Tableau1[[#This Row],[Assumed sleep]]))</f>
        <v>299</v>
      </c>
      <c r="AR84">
        <f>IF(Tableau1[Actual sleep time]="","",HOUR(Tableau1[[#This Row],[Actual sleep time]])*60+MINUTE(Tableau1[[#This Row],[Actual sleep time]]))</f>
        <v>235</v>
      </c>
      <c r="AS84">
        <f>IF(Tableau1[Actual wake time]="","",HOUR(Tableau1[[#This Row],[Actual wake time]])*60+MINUTE(Tableau1[[#This Row],[Actual wake time]]))</f>
        <v>64</v>
      </c>
      <c r="AT84">
        <f>IF(Tableau1[Sleep latency]="","",HOUR(Tableau1[[#This Row],[Sleep latency]])*60+MINUTE(Tableau1[[#This Row],[Sleep latency]]))</f>
        <v>35</v>
      </c>
      <c r="AU84" s="4">
        <v>40.700000000000003</v>
      </c>
      <c r="AV84">
        <v>40.700000000000003</v>
      </c>
    </row>
    <row r="85" spans="1:48" x14ac:dyDescent="0.25">
      <c r="A85" s="5">
        <v>46</v>
      </c>
      <c r="B85" s="5" t="s">
        <v>66</v>
      </c>
      <c r="C85" s="5" t="s">
        <v>567</v>
      </c>
      <c r="D85" s="5">
        <v>43700</v>
      </c>
      <c r="E85" s="6">
        <v>0.99236111111111114</v>
      </c>
      <c r="F85" s="6">
        <v>3.6111111111111115E-2</v>
      </c>
      <c r="G85" s="6">
        <v>0.29236111111111113</v>
      </c>
      <c r="H85" s="6">
        <v>0.29444444444444445</v>
      </c>
      <c r="I85" s="6">
        <v>0.30208333333333331</v>
      </c>
      <c r="J85" s="6">
        <v>0.25625000000000003</v>
      </c>
      <c r="K85" s="6">
        <v>0.20208333333333331</v>
      </c>
      <c r="L85" t="s">
        <v>532</v>
      </c>
      <c r="M85" s="1">
        <v>5.4166666666666669E-2</v>
      </c>
      <c r="N85" t="s">
        <v>533</v>
      </c>
      <c r="O85" t="s">
        <v>534</v>
      </c>
      <c r="P85" s="1">
        <v>4.3750000000000004E-2</v>
      </c>
      <c r="Q85">
        <v>25</v>
      </c>
      <c r="R85">
        <v>25</v>
      </c>
      <c r="S85" s="1">
        <v>8.0787037037037043E-3</v>
      </c>
      <c r="T85" s="1">
        <v>2.1643518518518518E-3</v>
      </c>
      <c r="U85">
        <v>303</v>
      </c>
      <c r="V85" t="s">
        <v>132</v>
      </c>
      <c r="W85">
        <v>66</v>
      </c>
      <c r="X85" t="s">
        <v>133</v>
      </c>
      <c r="Y85">
        <v>38</v>
      </c>
      <c r="Z85" s="1">
        <v>5.5324074074074069E-3</v>
      </c>
      <c r="AA85">
        <v>9</v>
      </c>
      <c r="AB85" t="s">
        <v>291</v>
      </c>
      <c r="AC85">
        <v>12727</v>
      </c>
      <c r="AD85" t="s">
        <v>535</v>
      </c>
      <c r="AE85" t="s">
        <v>536</v>
      </c>
      <c r="AF85" t="s">
        <v>486</v>
      </c>
      <c r="AG85">
        <v>40</v>
      </c>
      <c r="AH85" t="s">
        <v>537</v>
      </c>
      <c r="AI85">
        <v>2</v>
      </c>
      <c r="AJ85" s="3">
        <f t="shared" si="6"/>
        <v>0.99236111111111114</v>
      </c>
      <c r="AK85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1429</v>
      </c>
      <c r="AL85" s="3">
        <f t="shared" si="7"/>
        <v>1.0361111111111112</v>
      </c>
      <c r="AM85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1492</v>
      </c>
      <c r="AN85">
        <f>IF(Tableau1[[#This Row],[Woke up]]="","",60*HOUR(Tableau1[[#This Row],[Woke up]])+MINUTE(Tableau1[[#This Row],[Woke up]]))</f>
        <v>421</v>
      </c>
      <c r="AO85">
        <f>IF(Tableau1[[#This Row],[Got up]]="","",60*HOUR(Tableau1[[#This Row],[Got up]])+MINUTE(Tableau1[[#This Row],[Got up]]))</f>
        <v>424</v>
      </c>
      <c r="AP85">
        <f>IF(Tableau1[Time in bed]="","",HOUR(Tableau1[[#This Row],[Time in bed]])*60+MINUTE(Tableau1[[#This Row],[Time in bed]]))</f>
        <v>435</v>
      </c>
      <c r="AQ85">
        <f>IF(Tableau1[Assumed sleep]="","",HOUR(Tableau1[[#This Row],[Assumed sleep]])*60+MINUTE(Tableau1[[#This Row],[Assumed sleep]]))</f>
        <v>369</v>
      </c>
      <c r="AR85">
        <f>IF(Tableau1[Actual sleep time]="","",HOUR(Tableau1[[#This Row],[Actual sleep time]])*60+MINUTE(Tableau1[[#This Row],[Actual sleep time]]))</f>
        <v>291</v>
      </c>
      <c r="AS85">
        <f>IF(Tableau1[Actual wake time]="","",HOUR(Tableau1[[#This Row],[Actual wake time]])*60+MINUTE(Tableau1[[#This Row],[Actual wake time]]))</f>
        <v>78</v>
      </c>
      <c r="AT85">
        <f>IF(Tableau1[Sleep latency]="","",HOUR(Tableau1[[#This Row],[Sleep latency]])*60+MINUTE(Tableau1[[#This Row],[Sleep latency]]))</f>
        <v>63</v>
      </c>
      <c r="AU85" s="4">
        <v>41.6</v>
      </c>
      <c r="AV85">
        <v>41.6</v>
      </c>
    </row>
    <row r="86" spans="1:48" x14ac:dyDescent="0.25">
      <c r="A86" s="5">
        <v>12</v>
      </c>
      <c r="B86" s="5" t="s">
        <v>56</v>
      </c>
      <c r="C86" s="5" t="s">
        <v>567</v>
      </c>
      <c r="D86" s="5">
        <v>43699</v>
      </c>
      <c r="E86" s="6">
        <v>5.2777777777777778E-2</v>
      </c>
      <c r="F86" s="6">
        <v>6.7361111111111108E-2</v>
      </c>
      <c r="G86" s="6">
        <v>0.40902777777777777</v>
      </c>
      <c r="H86" s="6">
        <v>0.40902777777777777</v>
      </c>
      <c r="I86" s="6">
        <v>0.35625000000000001</v>
      </c>
      <c r="J86" s="6">
        <v>0.34166666666666662</v>
      </c>
      <c r="K86" s="6">
        <v>0.2388888888888889</v>
      </c>
      <c r="L86" t="s">
        <v>488</v>
      </c>
      <c r="M86" s="1">
        <v>0.10277777777777779</v>
      </c>
      <c r="N86" t="s">
        <v>538</v>
      </c>
      <c r="O86" t="s">
        <v>539</v>
      </c>
      <c r="P86" s="1">
        <v>1.4583333333333332E-2</v>
      </c>
      <c r="Q86">
        <v>41</v>
      </c>
      <c r="R86">
        <v>41</v>
      </c>
      <c r="S86" s="1">
        <v>5.8217592592592592E-3</v>
      </c>
      <c r="T86" s="1">
        <v>2.5115740740740741E-3</v>
      </c>
      <c r="U86">
        <v>373</v>
      </c>
      <c r="V86" t="s">
        <v>540</v>
      </c>
      <c r="W86">
        <v>119</v>
      </c>
      <c r="X86" t="s">
        <v>541</v>
      </c>
      <c r="Y86">
        <v>64</v>
      </c>
      <c r="Z86" s="1">
        <v>4.0509259259259257E-3</v>
      </c>
      <c r="AA86">
        <v>17</v>
      </c>
      <c r="AB86" t="s">
        <v>542</v>
      </c>
      <c r="AC86">
        <v>20832</v>
      </c>
      <c r="AD86" t="s">
        <v>543</v>
      </c>
      <c r="AE86" t="s">
        <v>544</v>
      </c>
      <c r="AF86" t="s">
        <v>545</v>
      </c>
      <c r="AG86">
        <v>40</v>
      </c>
      <c r="AH86" t="s">
        <v>453</v>
      </c>
      <c r="AI86">
        <v>2</v>
      </c>
      <c r="AJ86" s="3">
        <f t="shared" si="6"/>
        <v>1.0527777777777778</v>
      </c>
      <c r="AK86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1516</v>
      </c>
      <c r="AL86" s="3">
        <f t="shared" si="7"/>
        <v>1.0673611111111112</v>
      </c>
      <c r="AM86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1537</v>
      </c>
      <c r="AN86">
        <f>IF(Tableau1[[#This Row],[Woke up]]="","",60*HOUR(Tableau1[[#This Row],[Woke up]])+MINUTE(Tableau1[[#This Row],[Woke up]]))</f>
        <v>589</v>
      </c>
      <c r="AO86">
        <f>IF(Tableau1[[#This Row],[Got up]]="","",60*HOUR(Tableau1[[#This Row],[Got up]])+MINUTE(Tableau1[[#This Row],[Got up]]))</f>
        <v>589</v>
      </c>
      <c r="AP86">
        <f>IF(Tableau1[Time in bed]="","",HOUR(Tableau1[[#This Row],[Time in bed]])*60+MINUTE(Tableau1[[#This Row],[Time in bed]]))</f>
        <v>513</v>
      </c>
      <c r="AQ86">
        <f>IF(Tableau1[Assumed sleep]="","",HOUR(Tableau1[[#This Row],[Assumed sleep]])*60+MINUTE(Tableau1[[#This Row],[Assumed sleep]]))</f>
        <v>492</v>
      </c>
      <c r="AR86">
        <f>IF(Tableau1[Actual sleep time]="","",HOUR(Tableau1[[#This Row],[Actual sleep time]])*60+MINUTE(Tableau1[[#This Row],[Actual sleep time]]))</f>
        <v>344</v>
      </c>
      <c r="AS86">
        <f>IF(Tableau1[Actual wake time]="","",HOUR(Tableau1[[#This Row],[Actual wake time]])*60+MINUTE(Tableau1[[#This Row],[Actual wake time]]))</f>
        <v>148</v>
      </c>
      <c r="AT86">
        <f>IF(Tableau1[Sleep latency]="","",HOUR(Tableau1[[#This Row],[Sleep latency]])*60+MINUTE(Tableau1[[#This Row],[Sleep latency]]))</f>
        <v>21</v>
      </c>
      <c r="AU86" s="4">
        <v>50.7</v>
      </c>
      <c r="AV86">
        <v>50.7</v>
      </c>
    </row>
    <row r="87" spans="1:48" x14ac:dyDescent="0.25">
      <c r="A87" s="5">
        <v>12</v>
      </c>
      <c r="B87" s="5" t="s">
        <v>66</v>
      </c>
      <c r="C87" s="5" t="s">
        <v>568</v>
      </c>
      <c r="D87" s="5">
        <v>43700</v>
      </c>
      <c r="E87" s="6">
        <v>9.2361111111111116E-2</v>
      </c>
      <c r="F87" s="6">
        <v>0.10277777777777779</v>
      </c>
      <c r="G87" s="6">
        <v>0.2986111111111111</v>
      </c>
      <c r="H87" s="6">
        <v>0.29930555555555555</v>
      </c>
      <c r="I87" s="6">
        <v>0.20694444444444446</v>
      </c>
      <c r="J87" s="6">
        <v>0.19583333333333333</v>
      </c>
      <c r="K87" s="6">
        <v>0.14305555555555557</v>
      </c>
      <c r="L87">
        <v>73</v>
      </c>
      <c r="M87" s="1">
        <v>5.2777777777777778E-2</v>
      </c>
      <c r="N87">
        <v>27</v>
      </c>
      <c r="O87" t="s">
        <v>59</v>
      </c>
      <c r="P87" s="1">
        <v>1.0416666666666666E-2</v>
      </c>
      <c r="Q87">
        <v>25</v>
      </c>
      <c r="R87">
        <v>26</v>
      </c>
      <c r="S87" s="1">
        <v>5.7175925925925927E-3</v>
      </c>
      <c r="T87" s="1">
        <v>2.0254629629629629E-3</v>
      </c>
      <c r="U87">
        <v>214</v>
      </c>
      <c r="V87" t="s">
        <v>206</v>
      </c>
      <c r="W87">
        <v>68</v>
      </c>
      <c r="X87" t="s">
        <v>118</v>
      </c>
      <c r="Y87">
        <v>38</v>
      </c>
      <c r="Z87" s="1">
        <v>3.9120370370370368E-3</v>
      </c>
      <c r="AA87">
        <v>12</v>
      </c>
      <c r="AB87" t="s">
        <v>546</v>
      </c>
      <c r="AC87">
        <v>11637</v>
      </c>
      <c r="AD87" t="s">
        <v>547</v>
      </c>
      <c r="AE87" t="s">
        <v>548</v>
      </c>
      <c r="AF87" t="s">
        <v>549</v>
      </c>
      <c r="AG87">
        <v>40</v>
      </c>
      <c r="AH87" t="s">
        <v>550</v>
      </c>
      <c r="AI87">
        <v>2</v>
      </c>
      <c r="AJ87" s="3">
        <f t="shared" si="6"/>
        <v>1.0923611111111111</v>
      </c>
      <c r="AK87">
        <f>IF(Tableau1[[#This Row],[Lights out transformed]]="","",IF(60*HOUR(Tableau1[[#This Row],[Lights out transformed]])+MINUTE(Tableau1[[#This Row],[Lights out transformed]])&lt;800,60*HOUR(Tableau1[[#This Row],[Lights out transformed]])+MINUTE(Tableau1[[#This Row],[Lights out transformed]])+1440,60*HOUR(Tableau1[[#This Row],[Lights out transformed]])+MINUTE(Tableau1[[#This Row],[Lights out transformed]])))</f>
        <v>1573</v>
      </c>
      <c r="AL87" s="3">
        <f t="shared" si="7"/>
        <v>1.1027777777777779</v>
      </c>
      <c r="AM87">
        <f>IF(Tableau1[[#This Row],[fall asleep time trans]]="","",IF(60*HOUR(Tableau1[[#This Row],[fall asleep time trans]])+MINUTE(Tableau1[[#This Row],[fall asleep time trans]])&lt;800,60*HOUR(Tableau1[[#This Row],[fall asleep time trans]])+MINUTE(Tableau1[[#This Row],[fall asleep time trans]])+1440,60*HOUR(Tableau1[[#This Row],[fall asleep time trans]])+MINUTE(Tableau1[[#This Row],[fall asleep time trans]])))</f>
        <v>1588</v>
      </c>
      <c r="AN87">
        <f>IF(Tableau1[[#This Row],[Woke up]]="","",60*HOUR(Tableau1[[#This Row],[Woke up]])+MINUTE(Tableau1[[#This Row],[Woke up]]))</f>
        <v>430</v>
      </c>
      <c r="AO87">
        <f>IF(Tableau1[[#This Row],[Got up]]="","",60*HOUR(Tableau1[[#This Row],[Got up]])+MINUTE(Tableau1[[#This Row],[Got up]]))</f>
        <v>431</v>
      </c>
      <c r="AP87">
        <f>IF(Tableau1[Time in bed]="","",HOUR(Tableau1[[#This Row],[Time in bed]])*60+MINUTE(Tableau1[[#This Row],[Time in bed]]))</f>
        <v>298</v>
      </c>
      <c r="AQ87">
        <f>IF(Tableau1[Assumed sleep]="","",HOUR(Tableau1[[#This Row],[Assumed sleep]])*60+MINUTE(Tableau1[[#This Row],[Assumed sleep]]))</f>
        <v>282</v>
      </c>
      <c r="AR87">
        <f>IF(Tableau1[Actual sleep time]="","",HOUR(Tableau1[[#This Row],[Actual sleep time]])*60+MINUTE(Tableau1[[#This Row],[Actual sleep time]]))</f>
        <v>206</v>
      </c>
      <c r="AS87">
        <f>IF(Tableau1[Actual wake time]="","",HOUR(Tableau1[[#This Row],[Actual wake time]])*60+MINUTE(Tableau1[[#This Row],[Actual wake time]]))</f>
        <v>76</v>
      </c>
      <c r="AT87">
        <f>IF(Tableau1[Sleep latency]="","",HOUR(Tableau1[[#This Row],[Sleep latency]])*60+MINUTE(Tableau1[[#This Row],[Sleep latency]]))</f>
        <v>15</v>
      </c>
      <c r="AU87" s="4">
        <v>55.7</v>
      </c>
      <c r="AV87">
        <v>55.7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Sleep data 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LEDUC Cédric</dc:creator>
  <cp:lastModifiedBy>Mrs. HJ Jansen van Vuuren</cp:lastModifiedBy>
  <dcterms:created xsi:type="dcterms:W3CDTF">2019-11-06T09:35:06Z</dcterms:created>
  <dcterms:modified xsi:type="dcterms:W3CDTF">2022-11-07T11:41:23Z</dcterms:modified>
</cp:coreProperties>
</file>