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7.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8.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10.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1.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12.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13.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4.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codeName="ThisWorkbook" autoCompressPictures="0"/>
  <mc:AlternateContent xmlns:mc="http://schemas.openxmlformats.org/markup-compatibility/2006">
    <mc:Choice Requires="x15">
      <x15ac:absPath xmlns:x15ac="http://schemas.microsoft.com/office/spreadsheetml/2010/11/ac" url="C:\Users\u21593583\Documents\2024 Artitles\"/>
    </mc:Choice>
  </mc:AlternateContent>
  <workbookProtection workbookAlgorithmName="SHA-512" workbookHashValue="h2oGUikgIXrpYzZM4iueKYfMtjH0v0q6t7tCtBcU1VNzoJWGUdXyqMgHJlzeiA8Jwi0vJ5R38KZhkbVJqytCxw==" workbookSaltValue="X6f11QsMI8MFPCjz0nXxAg==" workbookSpinCount="100000" lockStructure="1"/>
  <bookViews>
    <workbookView xWindow="-120" yWindow="-120" windowWidth="29040" windowHeight="15840" tabRatio="844"/>
  </bookViews>
  <sheets>
    <sheet name="Macronutrients" sheetId="1" r:id="rId1"/>
    <sheet name="GKI-targets" sheetId="25" r:id="rId2"/>
    <sheet name="January" sheetId="2" r:id="rId3"/>
    <sheet name="February" sheetId="32" r:id="rId4"/>
    <sheet name="March" sheetId="33" r:id="rId5"/>
    <sheet name="April" sheetId="34" r:id="rId6"/>
    <sheet name="May" sheetId="35" r:id="rId7"/>
    <sheet name="June" sheetId="36" r:id="rId8"/>
    <sheet name="July" sheetId="38" r:id="rId9"/>
    <sheet name="August" sheetId="37" r:id="rId10"/>
    <sheet name="September" sheetId="39" r:id="rId11"/>
    <sheet name="October" sheetId="40" r:id="rId12"/>
    <sheet name="November" sheetId="41" r:id="rId13"/>
    <sheet name="December" sheetId="42"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20" i="25" l="1"/>
  <c r="D18" i="25"/>
  <c r="D26" i="25"/>
  <c r="D24" i="25"/>
  <c r="H13" i="25" l="1"/>
  <c r="S34" i="42"/>
  <c r="R34" i="42"/>
  <c r="F34" i="42"/>
  <c r="H34" i="42"/>
  <c r="Q34" i="42"/>
  <c r="P34" i="42"/>
  <c r="O34" i="42"/>
  <c r="F6" i="42"/>
  <c r="N34" i="42"/>
  <c r="M34" i="42"/>
  <c r="I34" i="42"/>
  <c r="S33" i="42"/>
  <c r="R33" i="42"/>
  <c r="F33" i="42"/>
  <c r="H33" i="42"/>
  <c r="Q33" i="42"/>
  <c r="P33" i="42"/>
  <c r="O33" i="42"/>
  <c r="N33" i="42"/>
  <c r="M33" i="42"/>
  <c r="I33" i="42"/>
  <c r="S32" i="42"/>
  <c r="R32" i="42"/>
  <c r="F32" i="42"/>
  <c r="H32" i="42"/>
  <c r="Q32" i="42"/>
  <c r="P32" i="42"/>
  <c r="O32" i="42"/>
  <c r="N32" i="42"/>
  <c r="M32" i="42"/>
  <c r="I32" i="42"/>
  <c r="S31" i="42"/>
  <c r="R31" i="42"/>
  <c r="F31" i="42"/>
  <c r="H31" i="42"/>
  <c r="Q31" i="42"/>
  <c r="P31" i="42"/>
  <c r="O31" i="42"/>
  <c r="N31" i="42"/>
  <c r="M31" i="42"/>
  <c r="I31" i="42"/>
  <c r="S30" i="42"/>
  <c r="R30" i="42"/>
  <c r="F30" i="42"/>
  <c r="H30" i="42"/>
  <c r="Q30" i="42"/>
  <c r="P30" i="42"/>
  <c r="O30" i="42"/>
  <c r="N30" i="42"/>
  <c r="M30" i="42"/>
  <c r="F4" i="42"/>
  <c r="F5" i="42"/>
  <c r="F7" i="42"/>
  <c r="F8" i="42"/>
  <c r="F9" i="42"/>
  <c r="F10" i="42"/>
  <c r="F11" i="42"/>
  <c r="F12" i="42"/>
  <c r="F13" i="42"/>
  <c r="F14" i="42"/>
  <c r="F15" i="42"/>
  <c r="F16" i="42"/>
  <c r="F17" i="42"/>
  <c r="F18" i="42"/>
  <c r="F19" i="42"/>
  <c r="F20" i="42"/>
  <c r="F21" i="42"/>
  <c r="F22" i="42"/>
  <c r="F23" i="42"/>
  <c r="F24" i="42"/>
  <c r="F25" i="42"/>
  <c r="F26" i="42"/>
  <c r="F27" i="42"/>
  <c r="F28" i="42"/>
  <c r="F29" i="42"/>
  <c r="K30" i="42"/>
  <c r="I30" i="42"/>
  <c r="S29" i="42"/>
  <c r="R29" i="42"/>
  <c r="H29" i="42"/>
  <c r="Q29" i="42"/>
  <c r="P29" i="42"/>
  <c r="O29" i="42"/>
  <c r="N29" i="42"/>
  <c r="M29" i="42"/>
  <c r="K29" i="42"/>
  <c r="I29" i="42"/>
  <c r="S28" i="42"/>
  <c r="R28" i="42"/>
  <c r="H28" i="42"/>
  <c r="Q28" i="42"/>
  <c r="P28" i="42"/>
  <c r="O28" i="42"/>
  <c r="N28" i="42"/>
  <c r="M28" i="42"/>
  <c r="K28" i="42"/>
  <c r="I28" i="42"/>
  <c r="S27" i="42"/>
  <c r="R27" i="42"/>
  <c r="H27" i="42"/>
  <c r="Q27" i="42"/>
  <c r="P27" i="42"/>
  <c r="O27" i="42"/>
  <c r="N27" i="42"/>
  <c r="M27" i="42"/>
  <c r="I27" i="42"/>
  <c r="S26" i="42"/>
  <c r="R26" i="42"/>
  <c r="H26" i="42"/>
  <c r="Q26" i="42"/>
  <c r="P26" i="42"/>
  <c r="O26" i="42"/>
  <c r="N26" i="42"/>
  <c r="M26" i="42"/>
  <c r="I26" i="42"/>
  <c r="S25" i="42"/>
  <c r="R25" i="42"/>
  <c r="H25" i="42"/>
  <c r="Q25" i="42"/>
  <c r="P25" i="42"/>
  <c r="O25" i="42"/>
  <c r="N25" i="42"/>
  <c r="M25" i="42"/>
  <c r="K25" i="42"/>
  <c r="I25" i="42"/>
  <c r="S24" i="42"/>
  <c r="R24" i="42"/>
  <c r="H24" i="42"/>
  <c r="Q24" i="42"/>
  <c r="P24" i="42"/>
  <c r="O24" i="42"/>
  <c r="N24" i="42"/>
  <c r="M24" i="42"/>
  <c r="K24" i="42"/>
  <c r="I24" i="42"/>
  <c r="S23" i="42"/>
  <c r="R23" i="42"/>
  <c r="H23" i="42"/>
  <c r="Q23" i="42"/>
  <c r="P23" i="42"/>
  <c r="O23" i="42"/>
  <c r="N23" i="42"/>
  <c r="M23" i="42"/>
  <c r="K23" i="42"/>
  <c r="I23" i="42"/>
  <c r="S22" i="42"/>
  <c r="R22" i="42"/>
  <c r="H22" i="42"/>
  <c r="Q22" i="42"/>
  <c r="P22" i="42"/>
  <c r="O22" i="42"/>
  <c r="N22" i="42"/>
  <c r="M22" i="42"/>
  <c r="I22" i="42"/>
  <c r="S21" i="42"/>
  <c r="R21" i="42"/>
  <c r="H21" i="42"/>
  <c r="Q21" i="42"/>
  <c r="P21" i="42"/>
  <c r="O21" i="42"/>
  <c r="N21" i="42"/>
  <c r="M21" i="42"/>
  <c r="I21" i="42"/>
  <c r="S20" i="42"/>
  <c r="R20" i="42"/>
  <c r="H20" i="42"/>
  <c r="Q20" i="42"/>
  <c r="P20" i="42"/>
  <c r="O20" i="42"/>
  <c r="N20" i="42"/>
  <c r="M20" i="42"/>
  <c r="K20" i="42"/>
  <c r="I20" i="42"/>
  <c r="S19" i="42"/>
  <c r="R19" i="42"/>
  <c r="H19" i="42"/>
  <c r="Q19" i="42"/>
  <c r="P19" i="42"/>
  <c r="O19" i="42"/>
  <c r="N19" i="42"/>
  <c r="M19" i="42"/>
  <c r="K19" i="42"/>
  <c r="I19" i="42"/>
  <c r="S18" i="42"/>
  <c r="R18" i="42"/>
  <c r="H18" i="42"/>
  <c r="Q18" i="42"/>
  <c r="P18" i="42"/>
  <c r="O18" i="42"/>
  <c r="N18" i="42"/>
  <c r="M18" i="42"/>
  <c r="K18" i="42"/>
  <c r="I18" i="42"/>
  <c r="S17" i="42"/>
  <c r="R17" i="42"/>
  <c r="H17" i="42"/>
  <c r="Q17" i="42"/>
  <c r="P17" i="42"/>
  <c r="O17" i="42"/>
  <c r="N17" i="42"/>
  <c r="M17" i="42"/>
  <c r="I17" i="42"/>
  <c r="S16" i="42"/>
  <c r="R16" i="42"/>
  <c r="H16" i="42"/>
  <c r="Q16" i="42"/>
  <c r="P16" i="42"/>
  <c r="O16" i="42"/>
  <c r="N16" i="42"/>
  <c r="M16" i="42"/>
  <c r="I16" i="42"/>
  <c r="S15" i="42"/>
  <c r="R15" i="42"/>
  <c r="H15" i="42"/>
  <c r="Q15" i="42"/>
  <c r="P15" i="42"/>
  <c r="O15" i="42"/>
  <c r="N15" i="42"/>
  <c r="M15" i="42"/>
  <c r="K15" i="42"/>
  <c r="I15" i="42"/>
  <c r="S14" i="42"/>
  <c r="R14" i="42"/>
  <c r="H14" i="42"/>
  <c r="Q14" i="42"/>
  <c r="P14" i="42"/>
  <c r="O14" i="42"/>
  <c r="N14" i="42"/>
  <c r="M14" i="42"/>
  <c r="K14" i="42"/>
  <c r="I14" i="42"/>
  <c r="S13" i="42"/>
  <c r="R13" i="42"/>
  <c r="H13" i="42"/>
  <c r="Q13" i="42"/>
  <c r="P13" i="42"/>
  <c r="O13" i="42"/>
  <c r="N13" i="42"/>
  <c r="M13" i="42"/>
  <c r="K13" i="42"/>
  <c r="I13" i="42"/>
  <c r="S12" i="42"/>
  <c r="R12" i="42"/>
  <c r="H12" i="42"/>
  <c r="Q12" i="42"/>
  <c r="P12" i="42"/>
  <c r="O12" i="42"/>
  <c r="N12" i="42"/>
  <c r="M12" i="42"/>
  <c r="I12" i="42"/>
  <c r="S11" i="42"/>
  <c r="R11" i="42"/>
  <c r="H11" i="42"/>
  <c r="Q11" i="42"/>
  <c r="P11" i="42"/>
  <c r="O11" i="42"/>
  <c r="N11" i="42"/>
  <c r="M11" i="42"/>
  <c r="I11" i="42"/>
  <c r="S10" i="42"/>
  <c r="R10" i="42"/>
  <c r="H10" i="42"/>
  <c r="Q10" i="42"/>
  <c r="P10" i="42"/>
  <c r="O10" i="42"/>
  <c r="N10" i="42"/>
  <c r="M10" i="42"/>
  <c r="I10" i="42"/>
  <c r="S9" i="42"/>
  <c r="R9" i="42"/>
  <c r="H9" i="42"/>
  <c r="Q9" i="42"/>
  <c r="P9" i="42"/>
  <c r="O9" i="42"/>
  <c r="N9" i="42"/>
  <c r="M9" i="42"/>
  <c r="I9" i="42"/>
  <c r="S8" i="42"/>
  <c r="R8" i="42"/>
  <c r="H8" i="42"/>
  <c r="Q8" i="42"/>
  <c r="P8" i="42"/>
  <c r="O8" i="42"/>
  <c r="N8" i="42"/>
  <c r="M8" i="42"/>
  <c r="I8" i="42"/>
  <c r="S7" i="42"/>
  <c r="R7" i="42"/>
  <c r="H7" i="42"/>
  <c r="Q7" i="42"/>
  <c r="P7" i="42"/>
  <c r="O7" i="42"/>
  <c r="N7" i="42"/>
  <c r="M7" i="42"/>
  <c r="I7" i="42"/>
  <c r="S6" i="42"/>
  <c r="R6" i="42"/>
  <c r="H6" i="42"/>
  <c r="Q6" i="42"/>
  <c r="P6" i="42"/>
  <c r="O6" i="42"/>
  <c r="N6" i="42"/>
  <c r="M6" i="42"/>
  <c r="I6" i="42"/>
  <c r="S5" i="42"/>
  <c r="R5" i="42"/>
  <c r="H5" i="42"/>
  <c r="Q5" i="42"/>
  <c r="P5" i="42"/>
  <c r="O5" i="42"/>
  <c r="N5" i="42"/>
  <c r="M5" i="42"/>
  <c r="H4" i="42"/>
  <c r="O4" i="42"/>
  <c r="K5" i="42"/>
  <c r="I5" i="42"/>
  <c r="S4" i="42"/>
  <c r="R4" i="42"/>
  <c r="Q4" i="42"/>
  <c r="P4" i="42"/>
  <c r="N4" i="42"/>
  <c r="M4" i="42"/>
  <c r="K4" i="42"/>
  <c r="I4" i="42"/>
  <c r="S34" i="41"/>
  <c r="R34" i="41"/>
  <c r="F34" i="41"/>
  <c r="H34" i="41"/>
  <c r="Q34" i="41"/>
  <c r="P34" i="41"/>
  <c r="O34" i="41"/>
  <c r="F6" i="41"/>
  <c r="N34" i="41"/>
  <c r="M34" i="41"/>
  <c r="I34" i="41"/>
  <c r="S33" i="41"/>
  <c r="R33" i="41"/>
  <c r="F33" i="41"/>
  <c r="H33" i="41"/>
  <c r="Q33" i="41"/>
  <c r="P33" i="41"/>
  <c r="O33" i="41"/>
  <c r="N33" i="41"/>
  <c r="M33" i="41"/>
  <c r="I33" i="41"/>
  <c r="S32" i="41"/>
  <c r="R32" i="41"/>
  <c r="F32" i="41"/>
  <c r="H32" i="41"/>
  <c r="Q32" i="41"/>
  <c r="P32" i="41"/>
  <c r="O32" i="41"/>
  <c r="N32" i="41"/>
  <c r="M32" i="41"/>
  <c r="I32" i="41"/>
  <c r="S31" i="41"/>
  <c r="R31" i="41"/>
  <c r="F31" i="41"/>
  <c r="H31" i="41"/>
  <c r="Q31" i="41"/>
  <c r="P31" i="41"/>
  <c r="O31" i="41"/>
  <c r="N31" i="41"/>
  <c r="M31" i="41"/>
  <c r="I31" i="41"/>
  <c r="S30" i="41"/>
  <c r="R30" i="41"/>
  <c r="F30" i="41"/>
  <c r="H30" i="41"/>
  <c r="Q30" i="41"/>
  <c r="P30" i="41"/>
  <c r="O30" i="41"/>
  <c r="N30" i="41"/>
  <c r="M30" i="41"/>
  <c r="F4" i="41"/>
  <c r="F5" i="41"/>
  <c r="F7" i="41"/>
  <c r="F8" i="41"/>
  <c r="F9" i="41"/>
  <c r="F10" i="41"/>
  <c r="F11" i="41"/>
  <c r="F12" i="41"/>
  <c r="F13" i="41"/>
  <c r="F14" i="41"/>
  <c r="F15" i="41"/>
  <c r="F16" i="41"/>
  <c r="F17" i="41"/>
  <c r="F18" i="41"/>
  <c r="F19" i="41"/>
  <c r="F20" i="41"/>
  <c r="F21" i="41"/>
  <c r="F22" i="41"/>
  <c r="F23" i="41"/>
  <c r="F24" i="41"/>
  <c r="F25" i="41"/>
  <c r="F26" i="41"/>
  <c r="F27" i="41"/>
  <c r="F28" i="41"/>
  <c r="F29" i="41"/>
  <c r="K25" i="41"/>
  <c r="K20" i="41"/>
  <c r="K30" i="41"/>
  <c r="I30" i="41"/>
  <c r="S29" i="41"/>
  <c r="R29" i="41"/>
  <c r="H29" i="41"/>
  <c r="Q29" i="41"/>
  <c r="P29" i="41"/>
  <c r="O29" i="41"/>
  <c r="N29" i="41"/>
  <c r="M29" i="41"/>
  <c r="K24" i="41"/>
  <c r="K19" i="41"/>
  <c r="K29" i="41"/>
  <c r="I29" i="41"/>
  <c r="S28" i="41"/>
  <c r="R28" i="41"/>
  <c r="H28" i="41"/>
  <c r="Q28" i="41"/>
  <c r="P28" i="41"/>
  <c r="O28" i="41"/>
  <c r="N28" i="41"/>
  <c r="M28" i="41"/>
  <c r="K23" i="41"/>
  <c r="K18" i="41"/>
  <c r="K28" i="41"/>
  <c r="I28" i="41"/>
  <c r="S27" i="41"/>
  <c r="R27" i="41"/>
  <c r="H27" i="41"/>
  <c r="Q27" i="41"/>
  <c r="P27" i="41"/>
  <c r="O27" i="41"/>
  <c r="N27" i="41"/>
  <c r="M27" i="41"/>
  <c r="I27" i="41"/>
  <c r="S26" i="41"/>
  <c r="R26" i="41"/>
  <c r="H26" i="41"/>
  <c r="Q26" i="41"/>
  <c r="P26" i="41"/>
  <c r="O26" i="41"/>
  <c r="N26" i="41"/>
  <c r="M26" i="41"/>
  <c r="I26" i="41"/>
  <c r="S25" i="41"/>
  <c r="R25" i="41"/>
  <c r="H25" i="41"/>
  <c r="Q25" i="41"/>
  <c r="P25" i="41"/>
  <c r="O25" i="41"/>
  <c r="N25" i="41"/>
  <c r="M25" i="41"/>
  <c r="I25" i="41"/>
  <c r="S24" i="41"/>
  <c r="R24" i="41"/>
  <c r="H24" i="41"/>
  <c r="Q24" i="41"/>
  <c r="P24" i="41"/>
  <c r="O24" i="41"/>
  <c r="N24" i="41"/>
  <c r="M24" i="41"/>
  <c r="I24" i="41"/>
  <c r="S23" i="41"/>
  <c r="R23" i="41"/>
  <c r="H23" i="41"/>
  <c r="Q23" i="41"/>
  <c r="P23" i="41"/>
  <c r="O23" i="41"/>
  <c r="N23" i="41"/>
  <c r="M23" i="41"/>
  <c r="I23" i="41"/>
  <c r="S22" i="41"/>
  <c r="R22" i="41"/>
  <c r="H22" i="41"/>
  <c r="Q22" i="41"/>
  <c r="P22" i="41"/>
  <c r="O22" i="41"/>
  <c r="N22" i="41"/>
  <c r="M22" i="41"/>
  <c r="I22" i="41"/>
  <c r="S21" i="41"/>
  <c r="R21" i="41"/>
  <c r="H21" i="41"/>
  <c r="Q21" i="41"/>
  <c r="P21" i="41"/>
  <c r="O21" i="41"/>
  <c r="N21" i="41"/>
  <c r="M21" i="41"/>
  <c r="I21" i="41"/>
  <c r="S20" i="41"/>
  <c r="R20" i="41"/>
  <c r="H20" i="41"/>
  <c r="Q20" i="41"/>
  <c r="P20" i="41"/>
  <c r="O20" i="41"/>
  <c r="N20" i="41"/>
  <c r="M20" i="41"/>
  <c r="I20" i="41"/>
  <c r="S19" i="41"/>
  <c r="R19" i="41"/>
  <c r="H19" i="41"/>
  <c r="Q19" i="41"/>
  <c r="P19" i="41"/>
  <c r="O19" i="41"/>
  <c r="N19" i="41"/>
  <c r="M19" i="41"/>
  <c r="I19" i="41"/>
  <c r="S18" i="41"/>
  <c r="R18" i="41"/>
  <c r="H18" i="41"/>
  <c r="Q18" i="41"/>
  <c r="P18" i="41"/>
  <c r="O18" i="41"/>
  <c r="N18" i="41"/>
  <c r="M18" i="41"/>
  <c r="I18" i="41"/>
  <c r="S17" i="41"/>
  <c r="R17" i="41"/>
  <c r="H17" i="41"/>
  <c r="Q17" i="41"/>
  <c r="P17" i="41"/>
  <c r="O17" i="41"/>
  <c r="N17" i="41"/>
  <c r="M17" i="41"/>
  <c r="I17" i="41"/>
  <c r="S16" i="41"/>
  <c r="R16" i="41"/>
  <c r="H16" i="41"/>
  <c r="Q16" i="41"/>
  <c r="P16" i="41"/>
  <c r="O16" i="41"/>
  <c r="N16" i="41"/>
  <c r="M16" i="41"/>
  <c r="I16" i="41"/>
  <c r="S15" i="41"/>
  <c r="R15" i="41"/>
  <c r="H15" i="41"/>
  <c r="Q15" i="41"/>
  <c r="P15" i="41"/>
  <c r="O15" i="41"/>
  <c r="N15" i="41"/>
  <c r="M15" i="41"/>
  <c r="K15" i="41"/>
  <c r="I15" i="41"/>
  <c r="S14" i="41"/>
  <c r="R14" i="41"/>
  <c r="H14" i="41"/>
  <c r="Q14" i="41"/>
  <c r="P14" i="41"/>
  <c r="O14" i="41"/>
  <c r="N14" i="41"/>
  <c r="M14" i="41"/>
  <c r="K14" i="41"/>
  <c r="I14" i="41"/>
  <c r="S13" i="41"/>
  <c r="R13" i="41"/>
  <c r="H13" i="41"/>
  <c r="Q13" i="41"/>
  <c r="P13" i="41"/>
  <c r="O13" i="41"/>
  <c r="N13" i="41"/>
  <c r="M13" i="41"/>
  <c r="K13" i="41"/>
  <c r="I13" i="41"/>
  <c r="S12" i="41"/>
  <c r="R12" i="41"/>
  <c r="H12" i="41"/>
  <c r="Q12" i="41"/>
  <c r="P12" i="41"/>
  <c r="O12" i="41"/>
  <c r="N12" i="41"/>
  <c r="M12" i="41"/>
  <c r="I12" i="41"/>
  <c r="S11" i="41"/>
  <c r="R11" i="41"/>
  <c r="H11" i="41"/>
  <c r="Q11" i="41"/>
  <c r="P11" i="41"/>
  <c r="O11" i="41"/>
  <c r="N11" i="41"/>
  <c r="M11" i="41"/>
  <c r="I11" i="41"/>
  <c r="S10" i="41"/>
  <c r="R10" i="41"/>
  <c r="H10" i="41"/>
  <c r="Q10" i="41"/>
  <c r="P10" i="41"/>
  <c r="O10" i="41"/>
  <c r="N10" i="41"/>
  <c r="M10" i="41"/>
  <c r="I10" i="41"/>
  <c r="S9" i="41"/>
  <c r="R9" i="41"/>
  <c r="H9" i="41"/>
  <c r="Q9" i="41"/>
  <c r="P9" i="41"/>
  <c r="O9" i="41"/>
  <c r="N9" i="41"/>
  <c r="M9" i="41"/>
  <c r="I9" i="41"/>
  <c r="S8" i="41"/>
  <c r="R8" i="41"/>
  <c r="H8" i="41"/>
  <c r="Q8" i="41"/>
  <c r="P8" i="41"/>
  <c r="O8" i="41"/>
  <c r="N8" i="41"/>
  <c r="M8" i="41"/>
  <c r="I8" i="41"/>
  <c r="S7" i="41"/>
  <c r="R7" i="41"/>
  <c r="H7" i="41"/>
  <c r="Q7" i="41"/>
  <c r="P7" i="41"/>
  <c r="O7" i="41"/>
  <c r="N7" i="41"/>
  <c r="M7" i="41"/>
  <c r="I7" i="41"/>
  <c r="S6" i="41"/>
  <c r="R6" i="41"/>
  <c r="H6" i="41"/>
  <c r="Q6" i="41"/>
  <c r="P6" i="41"/>
  <c r="O6" i="41"/>
  <c r="N6" i="41"/>
  <c r="M6" i="41"/>
  <c r="I6" i="41"/>
  <c r="S5" i="41"/>
  <c r="R5" i="41"/>
  <c r="H5" i="41"/>
  <c r="Q5" i="41"/>
  <c r="P5" i="41"/>
  <c r="O5" i="41"/>
  <c r="N5" i="41"/>
  <c r="M5" i="41"/>
  <c r="H4" i="41"/>
  <c r="O4" i="41"/>
  <c r="Q4" i="41"/>
  <c r="K5" i="41"/>
  <c r="I5" i="41"/>
  <c r="S4" i="41"/>
  <c r="R4" i="41"/>
  <c r="P4" i="41"/>
  <c r="N4" i="41"/>
  <c r="M4" i="41"/>
  <c r="K4" i="41"/>
  <c r="I4" i="41"/>
  <c r="S34" i="40"/>
  <c r="R34" i="40"/>
  <c r="F34" i="40"/>
  <c r="H34" i="40"/>
  <c r="Q34" i="40"/>
  <c r="P34" i="40"/>
  <c r="O34" i="40"/>
  <c r="F6" i="40"/>
  <c r="N34" i="40"/>
  <c r="M34" i="40"/>
  <c r="I34" i="40"/>
  <c r="S33" i="40"/>
  <c r="R33" i="40"/>
  <c r="F33" i="40"/>
  <c r="H33" i="40"/>
  <c r="Q33" i="40"/>
  <c r="P33" i="40"/>
  <c r="O33" i="40"/>
  <c r="N33" i="40"/>
  <c r="M33" i="40"/>
  <c r="I33" i="40"/>
  <c r="S32" i="40"/>
  <c r="R32" i="40"/>
  <c r="F32" i="40"/>
  <c r="H32" i="40"/>
  <c r="Q32" i="40"/>
  <c r="P32" i="40"/>
  <c r="O32" i="40"/>
  <c r="N32" i="40"/>
  <c r="M32" i="40"/>
  <c r="I32" i="40"/>
  <c r="S31" i="40"/>
  <c r="R31" i="40"/>
  <c r="F31" i="40"/>
  <c r="H31" i="40"/>
  <c r="Q31" i="40"/>
  <c r="P31" i="40"/>
  <c r="O31" i="40"/>
  <c r="N31" i="40"/>
  <c r="M31" i="40"/>
  <c r="I31" i="40"/>
  <c r="S30" i="40"/>
  <c r="R30" i="40"/>
  <c r="F30" i="40"/>
  <c r="H30" i="40"/>
  <c r="Q30" i="40"/>
  <c r="P30" i="40"/>
  <c r="O30" i="40"/>
  <c r="N30" i="40"/>
  <c r="M30" i="40"/>
  <c r="F4" i="40"/>
  <c r="F5" i="40"/>
  <c r="F7" i="40"/>
  <c r="F8" i="40"/>
  <c r="F9" i="40"/>
  <c r="F10" i="40"/>
  <c r="F11" i="40"/>
  <c r="F12" i="40"/>
  <c r="F13" i="40"/>
  <c r="F14" i="40"/>
  <c r="F15" i="40"/>
  <c r="F16" i="40"/>
  <c r="F17" i="40"/>
  <c r="F18" i="40"/>
  <c r="F19" i="40"/>
  <c r="F20" i="40"/>
  <c r="F21" i="40"/>
  <c r="F22" i="40"/>
  <c r="F23" i="40"/>
  <c r="F24" i="40"/>
  <c r="F25" i="40"/>
  <c r="F26" i="40"/>
  <c r="F27" i="40"/>
  <c r="F28" i="40"/>
  <c r="F29" i="40"/>
  <c r="K30" i="40"/>
  <c r="I30" i="40"/>
  <c r="S29" i="40"/>
  <c r="R29" i="40"/>
  <c r="H29" i="40"/>
  <c r="Q29" i="40"/>
  <c r="P29" i="40"/>
  <c r="O29" i="40"/>
  <c r="N29" i="40"/>
  <c r="M29" i="40"/>
  <c r="K29" i="40"/>
  <c r="I29" i="40"/>
  <c r="S28" i="40"/>
  <c r="R28" i="40"/>
  <c r="H28" i="40"/>
  <c r="Q28" i="40"/>
  <c r="P28" i="40"/>
  <c r="O28" i="40"/>
  <c r="N28" i="40"/>
  <c r="M28" i="40"/>
  <c r="K28" i="40"/>
  <c r="I28" i="40"/>
  <c r="S27" i="40"/>
  <c r="R27" i="40"/>
  <c r="H27" i="40"/>
  <c r="Q27" i="40"/>
  <c r="P27" i="40"/>
  <c r="O27" i="40"/>
  <c r="N27" i="40"/>
  <c r="M27" i="40"/>
  <c r="I27" i="40"/>
  <c r="S26" i="40"/>
  <c r="R26" i="40"/>
  <c r="H26" i="40"/>
  <c r="Q26" i="40"/>
  <c r="P26" i="40"/>
  <c r="O26" i="40"/>
  <c r="N26" i="40"/>
  <c r="M26" i="40"/>
  <c r="I26" i="40"/>
  <c r="S25" i="40"/>
  <c r="R25" i="40"/>
  <c r="H25" i="40"/>
  <c r="Q25" i="40"/>
  <c r="P25" i="40"/>
  <c r="O25" i="40"/>
  <c r="N25" i="40"/>
  <c r="M25" i="40"/>
  <c r="K25" i="40"/>
  <c r="I25" i="40"/>
  <c r="S24" i="40"/>
  <c r="R24" i="40"/>
  <c r="H24" i="40"/>
  <c r="Q24" i="40"/>
  <c r="P24" i="40"/>
  <c r="O24" i="40"/>
  <c r="N24" i="40"/>
  <c r="M24" i="40"/>
  <c r="K24" i="40"/>
  <c r="I24" i="40"/>
  <c r="S23" i="40"/>
  <c r="R23" i="40"/>
  <c r="H23" i="40"/>
  <c r="Q23" i="40"/>
  <c r="P23" i="40"/>
  <c r="O23" i="40"/>
  <c r="N23" i="40"/>
  <c r="M23" i="40"/>
  <c r="K23" i="40"/>
  <c r="I23" i="40"/>
  <c r="S22" i="40"/>
  <c r="R22" i="40"/>
  <c r="H22" i="40"/>
  <c r="Q22" i="40"/>
  <c r="P22" i="40"/>
  <c r="O22" i="40"/>
  <c r="N22" i="40"/>
  <c r="M22" i="40"/>
  <c r="I22" i="40"/>
  <c r="S21" i="40"/>
  <c r="R21" i="40"/>
  <c r="H21" i="40"/>
  <c r="Q21" i="40"/>
  <c r="P21" i="40"/>
  <c r="O21" i="40"/>
  <c r="N21" i="40"/>
  <c r="M21" i="40"/>
  <c r="I21" i="40"/>
  <c r="S20" i="40"/>
  <c r="R20" i="40"/>
  <c r="H20" i="40"/>
  <c r="Q20" i="40"/>
  <c r="P20" i="40"/>
  <c r="O20" i="40"/>
  <c r="N20" i="40"/>
  <c r="M20" i="40"/>
  <c r="K20" i="40"/>
  <c r="I20" i="40"/>
  <c r="S19" i="40"/>
  <c r="R19" i="40"/>
  <c r="H19" i="40"/>
  <c r="Q19" i="40"/>
  <c r="P19" i="40"/>
  <c r="O19" i="40"/>
  <c r="N19" i="40"/>
  <c r="M19" i="40"/>
  <c r="K19" i="40"/>
  <c r="I19" i="40"/>
  <c r="S18" i="40"/>
  <c r="R18" i="40"/>
  <c r="H18" i="40"/>
  <c r="Q18" i="40"/>
  <c r="P18" i="40"/>
  <c r="O18" i="40"/>
  <c r="N18" i="40"/>
  <c r="M18" i="40"/>
  <c r="K18" i="40"/>
  <c r="I18" i="40"/>
  <c r="S17" i="40"/>
  <c r="R17" i="40"/>
  <c r="H17" i="40"/>
  <c r="Q17" i="40"/>
  <c r="P17" i="40"/>
  <c r="O17" i="40"/>
  <c r="N17" i="40"/>
  <c r="M17" i="40"/>
  <c r="I17" i="40"/>
  <c r="S16" i="40"/>
  <c r="R16" i="40"/>
  <c r="H16" i="40"/>
  <c r="Q16" i="40"/>
  <c r="P16" i="40"/>
  <c r="O16" i="40"/>
  <c r="N16" i="40"/>
  <c r="M16" i="40"/>
  <c r="I16" i="40"/>
  <c r="S15" i="40"/>
  <c r="R15" i="40"/>
  <c r="H15" i="40"/>
  <c r="Q15" i="40"/>
  <c r="P15" i="40"/>
  <c r="O15" i="40"/>
  <c r="N15" i="40"/>
  <c r="M15" i="40"/>
  <c r="K15" i="40"/>
  <c r="I15" i="40"/>
  <c r="S14" i="40"/>
  <c r="R14" i="40"/>
  <c r="H14" i="40"/>
  <c r="Q14" i="40"/>
  <c r="P14" i="40"/>
  <c r="O14" i="40"/>
  <c r="N14" i="40"/>
  <c r="M14" i="40"/>
  <c r="K14" i="40"/>
  <c r="I14" i="40"/>
  <c r="S13" i="40"/>
  <c r="R13" i="40"/>
  <c r="H13" i="40"/>
  <c r="Q13" i="40"/>
  <c r="P13" i="40"/>
  <c r="O13" i="40"/>
  <c r="N13" i="40"/>
  <c r="M13" i="40"/>
  <c r="K13" i="40"/>
  <c r="I13" i="40"/>
  <c r="S12" i="40"/>
  <c r="R12" i="40"/>
  <c r="H12" i="40"/>
  <c r="Q12" i="40"/>
  <c r="P12" i="40"/>
  <c r="O12" i="40"/>
  <c r="N12" i="40"/>
  <c r="M12" i="40"/>
  <c r="I12" i="40"/>
  <c r="S11" i="40"/>
  <c r="R11" i="40"/>
  <c r="H11" i="40"/>
  <c r="Q11" i="40"/>
  <c r="P11" i="40"/>
  <c r="O11" i="40"/>
  <c r="N11" i="40"/>
  <c r="M11" i="40"/>
  <c r="I11" i="40"/>
  <c r="S10" i="40"/>
  <c r="R10" i="40"/>
  <c r="H10" i="40"/>
  <c r="Q10" i="40"/>
  <c r="P10" i="40"/>
  <c r="O10" i="40"/>
  <c r="N10" i="40"/>
  <c r="M10" i="40"/>
  <c r="I10" i="40"/>
  <c r="S9" i="40"/>
  <c r="R9" i="40"/>
  <c r="H9" i="40"/>
  <c r="Q9" i="40"/>
  <c r="P9" i="40"/>
  <c r="O9" i="40"/>
  <c r="N9" i="40"/>
  <c r="M9" i="40"/>
  <c r="I9" i="40"/>
  <c r="S8" i="40"/>
  <c r="R8" i="40"/>
  <c r="H8" i="40"/>
  <c r="Q8" i="40"/>
  <c r="P8" i="40"/>
  <c r="O8" i="40"/>
  <c r="N8" i="40"/>
  <c r="M8" i="40"/>
  <c r="I8" i="40"/>
  <c r="S7" i="40"/>
  <c r="R7" i="40"/>
  <c r="H7" i="40"/>
  <c r="Q7" i="40"/>
  <c r="P7" i="40"/>
  <c r="O7" i="40"/>
  <c r="N7" i="40"/>
  <c r="M7" i="40"/>
  <c r="I7" i="40"/>
  <c r="S6" i="40"/>
  <c r="R6" i="40"/>
  <c r="H6" i="40"/>
  <c r="Q6" i="40"/>
  <c r="P6" i="40"/>
  <c r="O6" i="40"/>
  <c r="N6" i="40"/>
  <c r="M6" i="40"/>
  <c r="I6" i="40"/>
  <c r="S5" i="40"/>
  <c r="R5" i="40"/>
  <c r="H5" i="40"/>
  <c r="Q5" i="40"/>
  <c r="P5" i="40"/>
  <c r="O5" i="40"/>
  <c r="N5" i="40"/>
  <c r="M5" i="40"/>
  <c r="H4" i="40"/>
  <c r="O4" i="40"/>
  <c r="K5" i="40"/>
  <c r="I5" i="40"/>
  <c r="S4" i="40"/>
  <c r="R4" i="40"/>
  <c r="Q4" i="40"/>
  <c r="P4" i="40"/>
  <c r="N4" i="40"/>
  <c r="M4" i="40"/>
  <c r="K4" i="40"/>
  <c r="I4" i="40"/>
  <c r="S34" i="39"/>
  <c r="R34" i="39"/>
  <c r="F34" i="39"/>
  <c r="H34" i="39"/>
  <c r="Q34" i="39"/>
  <c r="P34" i="39"/>
  <c r="O34" i="39"/>
  <c r="F6" i="39"/>
  <c r="N34" i="39"/>
  <c r="M34" i="39"/>
  <c r="I34" i="39"/>
  <c r="S33" i="39"/>
  <c r="R33" i="39"/>
  <c r="F33" i="39"/>
  <c r="H33" i="39"/>
  <c r="Q33" i="39"/>
  <c r="P33" i="39"/>
  <c r="O33" i="39"/>
  <c r="N33" i="39"/>
  <c r="M33" i="39"/>
  <c r="I33" i="39"/>
  <c r="S32" i="39"/>
  <c r="R32" i="39"/>
  <c r="F32" i="39"/>
  <c r="H32" i="39"/>
  <c r="Q32" i="39"/>
  <c r="P32" i="39"/>
  <c r="O32" i="39"/>
  <c r="N32" i="39"/>
  <c r="M32" i="39"/>
  <c r="I32" i="39"/>
  <c r="S31" i="39"/>
  <c r="R31" i="39"/>
  <c r="F31" i="39"/>
  <c r="H31" i="39"/>
  <c r="Q31" i="39"/>
  <c r="P31" i="39"/>
  <c r="O31" i="39"/>
  <c r="N31" i="39"/>
  <c r="M31" i="39"/>
  <c r="I31" i="39"/>
  <c r="S30" i="39"/>
  <c r="R30" i="39"/>
  <c r="F30" i="39"/>
  <c r="H30" i="39"/>
  <c r="Q30" i="39"/>
  <c r="P30" i="39"/>
  <c r="O30" i="39"/>
  <c r="N30" i="39"/>
  <c r="M30" i="39"/>
  <c r="F4" i="39"/>
  <c r="F5" i="39"/>
  <c r="F7" i="39"/>
  <c r="F8" i="39"/>
  <c r="F9" i="39"/>
  <c r="F10" i="39"/>
  <c r="F11" i="39"/>
  <c r="F12" i="39"/>
  <c r="F13" i="39"/>
  <c r="F14" i="39"/>
  <c r="F15" i="39"/>
  <c r="F16" i="39"/>
  <c r="F17" i="39"/>
  <c r="F18" i="39"/>
  <c r="F19" i="39"/>
  <c r="F20" i="39"/>
  <c r="F21" i="39"/>
  <c r="F22" i="39"/>
  <c r="F23" i="39"/>
  <c r="F24" i="39"/>
  <c r="F25" i="39"/>
  <c r="F26" i="39"/>
  <c r="F27" i="39"/>
  <c r="F28" i="39"/>
  <c r="F29" i="39"/>
  <c r="K30" i="39"/>
  <c r="I30" i="39"/>
  <c r="S29" i="39"/>
  <c r="R29" i="39"/>
  <c r="H29" i="39"/>
  <c r="Q29" i="39"/>
  <c r="P29" i="39"/>
  <c r="O29" i="39"/>
  <c r="N29" i="39"/>
  <c r="M29" i="39"/>
  <c r="K29" i="39"/>
  <c r="I29" i="39"/>
  <c r="S28" i="39"/>
  <c r="R28" i="39"/>
  <c r="H28" i="39"/>
  <c r="Q28" i="39"/>
  <c r="P28" i="39"/>
  <c r="O28" i="39"/>
  <c r="N28" i="39"/>
  <c r="M28" i="39"/>
  <c r="K28" i="39"/>
  <c r="I28" i="39"/>
  <c r="S27" i="39"/>
  <c r="R27" i="39"/>
  <c r="H27" i="39"/>
  <c r="Q27" i="39"/>
  <c r="P27" i="39"/>
  <c r="O27" i="39"/>
  <c r="N27" i="39"/>
  <c r="M27" i="39"/>
  <c r="I27" i="39"/>
  <c r="S26" i="39"/>
  <c r="R26" i="39"/>
  <c r="H26" i="39"/>
  <c r="Q26" i="39"/>
  <c r="P26" i="39"/>
  <c r="O26" i="39"/>
  <c r="N26" i="39"/>
  <c r="M26" i="39"/>
  <c r="I26" i="39"/>
  <c r="S25" i="39"/>
  <c r="R25" i="39"/>
  <c r="H25" i="39"/>
  <c r="Q25" i="39"/>
  <c r="P25" i="39"/>
  <c r="O25" i="39"/>
  <c r="N25" i="39"/>
  <c r="M25" i="39"/>
  <c r="K25" i="39"/>
  <c r="I25" i="39"/>
  <c r="S24" i="39"/>
  <c r="R24" i="39"/>
  <c r="H24" i="39"/>
  <c r="Q24" i="39"/>
  <c r="P24" i="39"/>
  <c r="O24" i="39"/>
  <c r="N24" i="39"/>
  <c r="M24" i="39"/>
  <c r="K24" i="39"/>
  <c r="I24" i="39"/>
  <c r="S23" i="39"/>
  <c r="R23" i="39"/>
  <c r="H23" i="39"/>
  <c r="Q23" i="39"/>
  <c r="P23" i="39"/>
  <c r="O23" i="39"/>
  <c r="N23" i="39"/>
  <c r="M23" i="39"/>
  <c r="K23" i="39"/>
  <c r="I23" i="39"/>
  <c r="S22" i="39"/>
  <c r="R22" i="39"/>
  <c r="H22" i="39"/>
  <c r="Q22" i="39"/>
  <c r="P22" i="39"/>
  <c r="O22" i="39"/>
  <c r="N22" i="39"/>
  <c r="M22" i="39"/>
  <c r="I22" i="39"/>
  <c r="S21" i="39"/>
  <c r="R21" i="39"/>
  <c r="H21" i="39"/>
  <c r="Q21" i="39"/>
  <c r="P21" i="39"/>
  <c r="O21" i="39"/>
  <c r="N21" i="39"/>
  <c r="M21" i="39"/>
  <c r="I21" i="39"/>
  <c r="S20" i="39"/>
  <c r="R20" i="39"/>
  <c r="H20" i="39"/>
  <c r="Q20" i="39"/>
  <c r="P20" i="39"/>
  <c r="O20" i="39"/>
  <c r="N20" i="39"/>
  <c r="M20" i="39"/>
  <c r="K20" i="39"/>
  <c r="I20" i="39"/>
  <c r="S19" i="39"/>
  <c r="R19" i="39"/>
  <c r="H19" i="39"/>
  <c r="Q19" i="39"/>
  <c r="P19" i="39"/>
  <c r="O19" i="39"/>
  <c r="N19" i="39"/>
  <c r="M19" i="39"/>
  <c r="K19" i="39"/>
  <c r="I19" i="39"/>
  <c r="S18" i="39"/>
  <c r="R18" i="39"/>
  <c r="H18" i="39"/>
  <c r="Q18" i="39"/>
  <c r="P18" i="39"/>
  <c r="O18" i="39"/>
  <c r="N18" i="39"/>
  <c r="M18" i="39"/>
  <c r="K18" i="39"/>
  <c r="I18" i="39"/>
  <c r="S17" i="39"/>
  <c r="R17" i="39"/>
  <c r="H17" i="39"/>
  <c r="Q17" i="39"/>
  <c r="P17" i="39"/>
  <c r="O17" i="39"/>
  <c r="N17" i="39"/>
  <c r="M17" i="39"/>
  <c r="I17" i="39"/>
  <c r="S16" i="39"/>
  <c r="R16" i="39"/>
  <c r="H16" i="39"/>
  <c r="Q16" i="39"/>
  <c r="P16" i="39"/>
  <c r="O16" i="39"/>
  <c r="N16" i="39"/>
  <c r="M16" i="39"/>
  <c r="I16" i="39"/>
  <c r="S15" i="39"/>
  <c r="R15" i="39"/>
  <c r="H15" i="39"/>
  <c r="Q15" i="39"/>
  <c r="P15" i="39"/>
  <c r="O15" i="39"/>
  <c r="N15" i="39"/>
  <c r="M15" i="39"/>
  <c r="K15" i="39"/>
  <c r="I15" i="39"/>
  <c r="S14" i="39"/>
  <c r="R14" i="39"/>
  <c r="H14" i="39"/>
  <c r="Q14" i="39"/>
  <c r="P14" i="39"/>
  <c r="O14" i="39"/>
  <c r="N14" i="39"/>
  <c r="M14" i="39"/>
  <c r="K14" i="39"/>
  <c r="I14" i="39"/>
  <c r="S13" i="39"/>
  <c r="R13" i="39"/>
  <c r="H13" i="39"/>
  <c r="Q13" i="39"/>
  <c r="P13" i="39"/>
  <c r="O13" i="39"/>
  <c r="N13" i="39"/>
  <c r="M13" i="39"/>
  <c r="K13" i="39"/>
  <c r="I13" i="39"/>
  <c r="S12" i="39"/>
  <c r="R12" i="39"/>
  <c r="H12" i="39"/>
  <c r="Q12" i="39"/>
  <c r="P12" i="39"/>
  <c r="O12" i="39"/>
  <c r="N12" i="39"/>
  <c r="M12" i="39"/>
  <c r="I12" i="39"/>
  <c r="S11" i="39"/>
  <c r="R11" i="39"/>
  <c r="H11" i="39"/>
  <c r="Q11" i="39"/>
  <c r="P11" i="39"/>
  <c r="O11" i="39"/>
  <c r="N11" i="39"/>
  <c r="M11" i="39"/>
  <c r="I11" i="39"/>
  <c r="S10" i="39"/>
  <c r="R10" i="39"/>
  <c r="H10" i="39"/>
  <c r="Q10" i="39"/>
  <c r="P10" i="39"/>
  <c r="O10" i="39"/>
  <c r="N10" i="39"/>
  <c r="M10" i="39"/>
  <c r="I10" i="39"/>
  <c r="S9" i="39"/>
  <c r="R9" i="39"/>
  <c r="H9" i="39"/>
  <c r="Q9" i="39"/>
  <c r="P9" i="39"/>
  <c r="O9" i="39"/>
  <c r="N9" i="39"/>
  <c r="M9" i="39"/>
  <c r="I9" i="39"/>
  <c r="S8" i="39"/>
  <c r="R8" i="39"/>
  <c r="H8" i="39"/>
  <c r="Q8" i="39"/>
  <c r="P8" i="39"/>
  <c r="O8" i="39"/>
  <c r="N8" i="39"/>
  <c r="M8" i="39"/>
  <c r="I8" i="39"/>
  <c r="S7" i="39"/>
  <c r="R7" i="39"/>
  <c r="H7" i="39"/>
  <c r="Q7" i="39"/>
  <c r="P7" i="39"/>
  <c r="O7" i="39"/>
  <c r="N7" i="39"/>
  <c r="M7" i="39"/>
  <c r="I7" i="39"/>
  <c r="S6" i="39"/>
  <c r="R6" i="39"/>
  <c r="H6" i="39"/>
  <c r="Q6" i="39"/>
  <c r="P6" i="39"/>
  <c r="O6" i="39"/>
  <c r="N6" i="39"/>
  <c r="M6" i="39"/>
  <c r="I6" i="39"/>
  <c r="S5" i="39"/>
  <c r="R5" i="39"/>
  <c r="H5" i="39"/>
  <c r="Q5" i="39"/>
  <c r="P5" i="39"/>
  <c r="O5" i="39"/>
  <c r="N5" i="39"/>
  <c r="M5" i="39"/>
  <c r="H4" i="39"/>
  <c r="O4" i="39"/>
  <c r="K5" i="39"/>
  <c r="I5" i="39"/>
  <c r="S4" i="39"/>
  <c r="R4" i="39"/>
  <c r="Q4" i="39"/>
  <c r="P4" i="39"/>
  <c r="N4" i="39"/>
  <c r="M4" i="39"/>
  <c r="K4" i="39"/>
  <c r="I4" i="39"/>
  <c r="S34" i="38"/>
  <c r="R34" i="38"/>
  <c r="F34" i="38"/>
  <c r="H34" i="38"/>
  <c r="Q34" i="38"/>
  <c r="P34" i="38"/>
  <c r="O34" i="38"/>
  <c r="F6" i="38"/>
  <c r="N34" i="38"/>
  <c r="M34" i="38"/>
  <c r="I34" i="38"/>
  <c r="S33" i="38"/>
  <c r="R33" i="38"/>
  <c r="F33" i="38"/>
  <c r="H33" i="38"/>
  <c r="Q33" i="38"/>
  <c r="P33" i="38"/>
  <c r="O33" i="38"/>
  <c r="N33" i="38"/>
  <c r="M33" i="38"/>
  <c r="I33" i="38"/>
  <c r="S32" i="38"/>
  <c r="R32" i="38"/>
  <c r="F32" i="38"/>
  <c r="H32" i="38"/>
  <c r="Q32" i="38"/>
  <c r="P32" i="38"/>
  <c r="O32" i="38"/>
  <c r="N32" i="38"/>
  <c r="M32" i="38"/>
  <c r="I32" i="38"/>
  <c r="S31" i="38"/>
  <c r="R31" i="38"/>
  <c r="F31" i="38"/>
  <c r="H31" i="38"/>
  <c r="Q31" i="38"/>
  <c r="P31" i="38"/>
  <c r="O31" i="38"/>
  <c r="N31" i="38"/>
  <c r="M31" i="38"/>
  <c r="I31" i="38"/>
  <c r="S30" i="38"/>
  <c r="R30" i="38"/>
  <c r="F30" i="38"/>
  <c r="H30" i="38"/>
  <c r="Q30" i="38"/>
  <c r="P30" i="38"/>
  <c r="O30" i="38"/>
  <c r="N30" i="38"/>
  <c r="M30" i="38"/>
  <c r="F4" i="38"/>
  <c r="F5" i="38"/>
  <c r="F7" i="38"/>
  <c r="F8" i="38"/>
  <c r="F9" i="38"/>
  <c r="F10" i="38"/>
  <c r="F11" i="38"/>
  <c r="F12" i="38"/>
  <c r="F13" i="38"/>
  <c r="F14" i="38"/>
  <c r="F15" i="38"/>
  <c r="F16" i="38"/>
  <c r="F17" i="38"/>
  <c r="F18" i="38"/>
  <c r="F19" i="38"/>
  <c r="F20" i="38"/>
  <c r="F21" i="38"/>
  <c r="F22" i="38"/>
  <c r="F23" i="38"/>
  <c r="F24" i="38"/>
  <c r="F25" i="38"/>
  <c r="F26" i="38"/>
  <c r="F27" i="38"/>
  <c r="F28" i="38"/>
  <c r="F29" i="38"/>
  <c r="K30" i="38"/>
  <c r="I30" i="38"/>
  <c r="S29" i="38"/>
  <c r="R29" i="38"/>
  <c r="H29" i="38"/>
  <c r="Q29" i="38"/>
  <c r="P29" i="38"/>
  <c r="O29" i="38"/>
  <c r="N29" i="38"/>
  <c r="M29" i="38"/>
  <c r="K29" i="38"/>
  <c r="I29" i="38"/>
  <c r="S28" i="38"/>
  <c r="R28" i="38"/>
  <c r="H28" i="38"/>
  <c r="Q28" i="38"/>
  <c r="P28" i="38"/>
  <c r="O28" i="38"/>
  <c r="N28" i="38"/>
  <c r="M28" i="38"/>
  <c r="K28" i="38"/>
  <c r="I28" i="38"/>
  <c r="S27" i="38"/>
  <c r="R27" i="38"/>
  <c r="H27" i="38"/>
  <c r="Q27" i="38"/>
  <c r="P27" i="38"/>
  <c r="O27" i="38"/>
  <c r="N27" i="38"/>
  <c r="M27" i="38"/>
  <c r="I27" i="38"/>
  <c r="S26" i="38"/>
  <c r="R26" i="38"/>
  <c r="H26" i="38"/>
  <c r="Q26" i="38"/>
  <c r="P26" i="38"/>
  <c r="O26" i="38"/>
  <c r="N26" i="38"/>
  <c r="M26" i="38"/>
  <c r="I26" i="38"/>
  <c r="S25" i="38"/>
  <c r="R25" i="38"/>
  <c r="H25" i="38"/>
  <c r="Q25" i="38"/>
  <c r="P25" i="38"/>
  <c r="O25" i="38"/>
  <c r="N25" i="38"/>
  <c r="M25" i="38"/>
  <c r="K25" i="38"/>
  <c r="I25" i="38"/>
  <c r="S24" i="38"/>
  <c r="R24" i="38"/>
  <c r="H24" i="38"/>
  <c r="Q24" i="38"/>
  <c r="P24" i="38"/>
  <c r="O24" i="38"/>
  <c r="N24" i="38"/>
  <c r="M24" i="38"/>
  <c r="K24" i="38"/>
  <c r="I24" i="38"/>
  <c r="S23" i="38"/>
  <c r="R23" i="38"/>
  <c r="H23" i="38"/>
  <c r="Q23" i="38"/>
  <c r="P23" i="38"/>
  <c r="O23" i="38"/>
  <c r="N23" i="38"/>
  <c r="M23" i="38"/>
  <c r="K23" i="38"/>
  <c r="I23" i="38"/>
  <c r="S22" i="38"/>
  <c r="R22" i="38"/>
  <c r="H22" i="38"/>
  <c r="Q22" i="38"/>
  <c r="P22" i="38"/>
  <c r="O22" i="38"/>
  <c r="N22" i="38"/>
  <c r="M22" i="38"/>
  <c r="I22" i="38"/>
  <c r="S21" i="38"/>
  <c r="R21" i="38"/>
  <c r="H21" i="38"/>
  <c r="Q21" i="38"/>
  <c r="P21" i="38"/>
  <c r="O21" i="38"/>
  <c r="N21" i="38"/>
  <c r="M21" i="38"/>
  <c r="I21" i="38"/>
  <c r="S20" i="38"/>
  <c r="R20" i="38"/>
  <c r="H20" i="38"/>
  <c r="Q20" i="38"/>
  <c r="P20" i="38"/>
  <c r="O20" i="38"/>
  <c r="N20" i="38"/>
  <c r="M20" i="38"/>
  <c r="K20" i="38"/>
  <c r="I20" i="38"/>
  <c r="S19" i="38"/>
  <c r="R19" i="38"/>
  <c r="H19" i="38"/>
  <c r="Q19" i="38"/>
  <c r="P19" i="38"/>
  <c r="O19" i="38"/>
  <c r="N19" i="38"/>
  <c r="M19" i="38"/>
  <c r="K19" i="38"/>
  <c r="I19" i="38"/>
  <c r="S18" i="38"/>
  <c r="R18" i="38"/>
  <c r="H18" i="38"/>
  <c r="Q18" i="38"/>
  <c r="P18" i="38"/>
  <c r="O18" i="38"/>
  <c r="N18" i="38"/>
  <c r="M18" i="38"/>
  <c r="K18" i="38"/>
  <c r="I18" i="38"/>
  <c r="S17" i="38"/>
  <c r="R17" i="38"/>
  <c r="H17" i="38"/>
  <c r="Q17" i="38"/>
  <c r="P17" i="38"/>
  <c r="O17" i="38"/>
  <c r="N17" i="38"/>
  <c r="M17" i="38"/>
  <c r="I17" i="38"/>
  <c r="S16" i="38"/>
  <c r="R16" i="38"/>
  <c r="H16" i="38"/>
  <c r="Q16" i="38"/>
  <c r="P16" i="38"/>
  <c r="O16" i="38"/>
  <c r="N16" i="38"/>
  <c r="M16" i="38"/>
  <c r="I16" i="38"/>
  <c r="S15" i="38"/>
  <c r="R15" i="38"/>
  <c r="H15" i="38"/>
  <c r="Q15" i="38"/>
  <c r="P15" i="38"/>
  <c r="O15" i="38"/>
  <c r="N15" i="38"/>
  <c r="M15" i="38"/>
  <c r="K15" i="38"/>
  <c r="I15" i="38"/>
  <c r="S14" i="38"/>
  <c r="R14" i="38"/>
  <c r="H14" i="38"/>
  <c r="Q14" i="38"/>
  <c r="P14" i="38"/>
  <c r="O14" i="38"/>
  <c r="N14" i="38"/>
  <c r="M14" i="38"/>
  <c r="K14" i="38"/>
  <c r="I14" i="38"/>
  <c r="S13" i="38"/>
  <c r="R13" i="38"/>
  <c r="H13" i="38"/>
  <c r="Q13" i="38"/>
  <c r="P13" i="38"/>
  <c r="O13" i="38"/>
  <c r="N13" i="38"/>
  <c r="M13" i="38"/>
  <c r="K13" i="38"/>
  <c r="I13" i="38"/>
  <c r="S12" i="38"/>
  <c r="R12" i="38"/>
  <c r="H12" i="38"/>
  <c r="Q12" i="38"/>
  <c r="P12" i="38"/>
  <c r="O12" i="38"/>
  <c r="N12" i="38"/>
  <c r="M12" i="38"/>
  <c r="I12" i="38"/>
  <c r="S11" i="38"/>
  <c r="R11" i="38"/>
  <c r="H11" i="38"/>
  <c r="Q11" i="38"/>
  <c r="P11" i="38"/>
  <c r="O11" i="38"/>
  <c r="N11" i="38"/>
  <c r="M11" i="38"/>
  <c r="I11" i="38"/>
  <c r="S10" i="38"/>
  <c r="R10" i="38"/>
  <c r="H10" i="38"/>
  <c r="Q10" i="38"/>
  <c r="P10" i="38"/>
  <c r="O10" i="38"/>
  <c r="N10" i="38"/>
  <c r="M10" i="38"/>
  <c r="I10" i="38"/>
  <c r="S9" i="38"/>
  <c r="R9" i="38"/>
  <c r="H9" i="38"/>
  <c r="Q9" i="38"/>
  <c r="P9" i="38"/>
  <c r="O9" i="38"/>
  <c r="N9" i="38"/>
  <c r="M9" i="38"/>
  <c r="I9" i="38"/>
  <c r="S8" i="38"/>
  <c r="R8" i="38"/>
  <c r="H8" i="38"/>
  <c r="Q8" i="38"/>
  <c r="P8" i="38"/>
  <c r="O8" i="38"/>
  <c r="N8" i="38"/>
  <c r="M8" i="38"/>
  <c r="I8" i="38"/>
  <c r="S7" i="38"/>
  <c r="R7" i="38"/>
  <c r="H7" i="38"/>
  <c r="Q7" i="38"/>
  <c r="P7" i="38"/>
  <c r="O7" i="38"/>
  <c r="N7" i="38"/>
  <c r="M7" i="38"/>
  <c r="I7" i="38"/>
  <c r="S6" i="38"/>
  <c r="R6" i="38"/>
  <c r="H6" i="38"/>
  <c r="Q6" i="38"/>
  <c r="P6" i="38"/>
  <c r="O6" i="38"/>
  <c r="N6" i="38"/>
  <c r="M6" i="38"/>
  <c r="I6" i="38"/>
  <c r="S5" i="38"/>
  <c r="R5" i="38"/>
  <c r="H5" i="38"/>
  <c r="Q5" i="38"/>
  <c r="P5" i="38"/>
  <c r="O5" i="38"/>
  <c r="N5" i="38"/>
  <c r="M5" i="38"/>
  <c r="H4" i="38"/>
  <c r="O4" i="38"/>
  <c r="K5" i="38"/>
  <c r="I5" i="38"/>
  <c r="S4" i="38"/>
  <c r="R4" i="38"/>
  <c r="Q4" i="38"/>
  <c r="P4" i="38"/>
  <c r="N4" i="38"/>
  <c r="M4" i="38"/>
  <c r="K4" i="38"/>
  <c r="I4" i="38"/>
  <c r="S34" i="37"/>
  <c r="R34" i="37"/>
  <c r="F34" i="37"/>
  <c r="H34" i="37"/>
  <c r="Q34" i="37"/>
  <c r="P34" i="37"/>
  <c r="O34" i="37"/>
  <c r="F6" i="37"/>
  <c r="N34" i="37"/>
  <c r="M34" i="37"/>
  <c r="I34" i="37"/>
  <c r="S33" i="37"/>
  <c r="R33" i="37"/>
  <c r="F33" i="37"/>
  <c r="H33" i="37"/>
  <c r="Q33" i="37"/>
  <c r="P33" i="37"/>
  <c r="O33" i="37"/>
  <c r="N33" i="37"/>
  <c r="M33" i="37"/>
  <c r="I33" i="37"/>
  <c r="S32" i="37"/>
  <c r="R32" i="37"/>
  <c r="F32" i="37"/>
  <c r="H32" i="37"/>
  <c r="Q32" i="37"/>
  <c r="P32" i="37"/>
  <c r="O32" i="37"/>
  <c r="N32" i="37"/>
  <c r="M32" i="37"/>
  <c r="I32" i="37"/>
  <c r="S31" i="37"/>
  <c r="R31" i="37"/>
  <c r="F31" i="37"/>
  <c r="H31" i="37"/>
  <c r="Q31" i="37"/>
  <c r="P31" i="37"/>
  <c r="O31" i="37"/>
  <c r="N31" i="37"/>
  <c r="M31" i="37"/>
  <c r="I31" i="37"/>
  <c r="S30" i="37"/>
  <c r="R30" i="37"/>
  <c r="F30" i="37"/>
  <c r="H30" i="37"/>
  <c r="Q30" i="37"/>
  <c r="P30" i="37"/>
  <c r="O30" i="37"/>
  <c r="N30" i="37"/>
  <c r="M30" i="37"/>
  <c r="F4" i="37"/>
  <c r="F5" i="37"/>
  <c r="F7" i="37"/>
  <c r="F8" i="37"/>
  <c r="F9" i="37"/>
  <c r="F10" i="37"/>
  <c r="F11" i="37"/>
  <c r="F12" i="37"/>
  <c r="F13" i="37"/>
  <c r="F14" i="37"/>
  <c r="F15" i="37"/>
  <c r="F16" i="37"/>
  <c r="F17" i="37"/>
  <c r="F18" i="37"/>
  <c r="F19" i="37"/>
  <c r="F20" i="37"/>
  <c r="F21" i="37"/>
  <c r="F22" i="37"/>
  <c r="F23" i="37"/>
  <c r="F24" i="37"/>
  <c r="F25" i="37"/>
  <c r="F26" i="37"/>
  <c r="F27" i="37"/>
  <c r="F28" i="37"/>
  <c r="F29" i="37"/>
  <c r="K30" i="37"/>
  <c r="I30" i="37"/>
  <c r="S29" i="37"/>
  <c r="R29" i="37"/>
  <c r="H29" i="37"/>
  <c r="Q29" i="37"/>
  <c r="P29" i="37"/>
  <c r="O29" i="37"/>
  <c r="N29" i="37"/>
  <c r="M29" i="37"/>
  <c r="K29" i="37"/>
  <c r="I29" i="37"/>
  <c r="S28" i="37"/>
  <c r="R28" i="37"/>
  <c r="H28" i="37"/>
  <c r="Q28" i="37"/>
  <c r="P28" i="37"/>
  <c r="O28" i="37"/>
  <c r="N28" i="37"/>
  <c r="M28" i="37"/>
  <c r="K28" i="37"/>
  <c r="I28" i="37"/>
  <c r="S27" i="37"/>
  <c r="R27" i="37"/>
  <c r="H27" i="37"/>
  <c r="Q27" i="37"/>
  <c r="P27" i="37"/>
  <c r="O27" i="37"/>
  <c r="N27" i="37"/>
  <c r="M27" i="37"/>
  <c r="I27" i="37"/>
  <c r="S26" i="37"/>
  <c r="R26" i="37"/>
  <c r="H26" i="37"/>
  <c r="Q26" i="37"/>
  <c r="P26" i="37"/>
  <c r="O26" i="37"/>
  <c r="N26" i="37"/>
  <c r="M26" i="37"/>
  <c r="I26" i="37"/>
  <c r="S25" i="37"/>
  <c r="R25" i="37"/>
  <c r="H25" i="37"/>
  <c r="Q25" i="37"/>
  <c r="P25" i="37"/>
  <c r="O25" i="37"/>
  <c r="N25" i="37"/>
  <c r="M25" i="37"/>
  <c r="K25" i="37"/>
  <c r="I25" i="37"/>
  <c r="S24" i="37"/>
  <c r="R24" i="37"/>
  <c r="H24" i="37"/>
  <c r="Q24" i="37"/>
  <c r="P24" i="37"/>
  <c r="O24" i="37"/>
  <c r="N24" i="37"/>
  <c r="M24" i="37"/>
  <c r="K24" i="37"/>
  <c r="I24" i="37"/>
  <c r="S23" i="37"/>
  <c r="R23" i="37"/>
  <c r="H23" i="37"/>
  <c r="Q23" i="37"/>
  <c r="P23" i="37"/>
  <c r="O23" i="37"/>
  <c r="N23" i="37"/>
  <c r="M23" i="37"/>
  <c r="K23" i="37"/>
  <c r="I23" i="37"/>
  <c r="S22" i="37"/>
  <c r="R22" i="37"/>
  <c r="H22" i="37"/>
  <c r="Q22" i="37"/>
  <c r="P22" i="37"/>
  <c r="O22" i="37"/>
  <c r="N22" i="37"/>
  <c r="M22" i="37"/>
  <c r="I22" i="37"/>
  <c r="S21" i="37"/>
  <c r="R21" i="37"/>
  <c r="H21" i="37"/>
  <c r="Q21" i="37"/>
  <c r="P21" i="37"/>
  <c r="O21" i="37"/>
  <c r="N21" i="37"/>
  <c r="M21" i="37"/>
  <c r="I21" i="37"/>
  <c r="S20" i="37"/>
  <c r="R20" i="37"/>
  <c r="H20" i="37"/>
  <c r="Q20" i="37"/>
  <c r="P20" i="37"/>
  <c r="O20" i="37"/>
  <c r="N20" i="37"/>
  <c r="M20" i="37"/>
  <c r="K20" i="37"/>
  <c r="I20" i="37"/>
  <c r="S19" i="37"/>
  <c r="R19" i="37"/>
  <c r="H19" i="37"/>
  <c r="Q19" i="37"/>
  <c r="P19" i="37"/>
  <c r="O19" i="37"/>
  <c r="N19" i="37"/>
  <c r="M19" i="37"/>
  <c r="K19" i="37"/>
  <c r="I19" i="37"/>
  <c r="S18" i="37"/>
  <c r="R18" i="37"/>
  <c r="H18" i="37"/>
  <c r="Q18" i="37"/>
  <c r="P18" i="37"/>
  <c r="O18" i="37"/>
  <c r="N18" i="37"/>
  <c r="M18" i="37"/>
  <c r="K18" i="37"/>
  <c r="I18" i="37"/>
  <c r="S17" i="37"/>
  <c r="R17" i="37"/>
  <c r="H17" i="37"/>
  <c r="Q17" i="37"/>
  <c r="P17" i="37"/>
  <c r="O17" i="37"/>
  <c r="N17" i="37"/>
  <c r="M17" i="37"/>
  <c r="I17" i="37"/>
  <c r="S16" i="37"/>
  <c r="R16" i="37"/>
  <c r="H16" i="37"/>
  <c r="Q16" i="37"/>
  <c r="P16" i="37"/>
  <c r="O16" i="37"/>
  <c r="N16" i="37"/>
  <c r="M16" i="37"/>
  <c r="I16" i="37"/>
  <c r="S15" i="37"/>
  <c r="R15" i="37"/>
  <c r="H15" i="37"/>
  <c r="Q15" i="37"/>
  <c r="P15" i="37"/>
  <c r="O15" i="37"/>
  <c r="N15" i="37"/>
  <c r="M15" i="37"/>
  <c r="K15" i="37"/>
  <c r="I15" i="37"/>
  <c r="S14" i="37"/>
  <c r="R14" i="37"/>
  <c r="H14" i="37"/>
  <c r="Q14" i="37"/>
  <c r="P14" i="37"/>
  <c r="O14" i="37"/>
  <c r="N14" i="37"/>
  <c r="M14" i="37"/>
  <c r="K14" i="37"/>
  <c r="I14" i="37"/>
  <c r="S13" i="37"/>
  <c r="R13" i="37"/>
  <c r="H13" i="37"/>
  <c r="Q13" i="37"/>
  <c r="P13" i="37"/>
  <c r="O13" i="37"/>
  <c r="N13" i="37"/>
  <c r="M13" i="37"/>
  <c r="K13" i="37"/>
  <c r="I13" i="37"/>
  <c r="S12" i="37"/>
  <c r="R12" i="37"/>
  <c r="H12" i="37"/>
  <c r="Q12" i="37"/>
  <c r="P12" i="37"/>
  <c r="O12" i="37"/>
  <c r="N12" i="37"/>
  <c r="M12" i="37"/>
  <c r="I12" i="37"/>
  <c r="S11" i="37"/>
  <c r="R11" i="37"/>
  <c r="H11" i="37"/>
  <c r="Q11" i="37"/>
  <c r="P11" i="37"/>
  <c r="O11" i="37"/>
  <c r="N11" i="37"/>
  <c r="M11" i="37"/>
  <c r="I11" i="37"/>
  <c r="S10" i="37"/>
  <c r="R10" i="37"/>
  <c r="H10" i="37"/>
  <c r="Q10" i="37"/>
  <c r="P10" i="37"/>
  <c r="O10" i="37"/>
  <c r="N10" i="37"/>
  <c r="M10" i="37"/>
  <c r="I10" i="37"/>
  <c r="S9" i="37"/>
  <c r="R9" i="37"/>
  <c r="H9" i="37"/>
  <c r="Q9" i="37"/>
  <c r="P9" i="37"/>
  <c r="O9" i="37"/>
  <c r="N9" i="37"/>
  <c r="M9" i="37"/>
  <c r="I9" i="37"/>
  <c r="S8" i="37"/>
  <c r="R8" i="37"/>
  <c r="H8" i="37"/>
  <c r="Q8" i="37"/>
  <c r="P8" i="37"/>
  <c r="O8" i="37"/>
  <c r="N8" i="37"/>
  <c r="M8" i="37"/>
  <c r="I8" i="37"/>
  <c r="S7" i="37"/>
  <c r="R7" i="37"/>
  <c r="H7" i="37"/>
  <c r="Q7" i="37"/>
  <c r="P7" i="37"/>
  <c r="O7" i="37"/>
  <c r="N7" i="37"/>
  <c r="M7" i="37"/>
  <c r="I7" i="37"/>
  <c r="S6" i="37"/>
  <c r="R6" i="37"/>
  <c r="H6" i="37"/>
  <c r="Q6" i="37"/>
  <c r="P6" i="37"/>
  <c r="O6" i="37"/>
  <c r="N6" i="37"/>
  <c r="M6" i="37"/>
  <c r="I6" i="37"/>
  <c r="S5" i="37"/>
  <c r="R5" i="37"/>
  <c r="H5" i="37"/>
  <c r="Q5" i="37"/>
  <c r="P5" i="37"/>
  <c r="O5" i="37"/>
  <c r="N5" i="37"/>
  <c r="M5" i="37"/>
  <c r="H4" i="37"/>
  <c r="O4" i="37"/>
  <c r="K5" i="37"/>
  <c r="I5" i="37"/>
  <c r="S4" i="37"/>
  <c r="R4" i="37"/>
  <c r="Q4" i="37"/>
  <c r="P4" i="37"/>
  <c r="N4" i="37"/>
  <c r="M4" i="37"/>
  <c r="K4" i="37"/>
  <c r="I4" i="37"/>
  <c r="S34" i="36"/>
  <c r="R34" i="36"/>
  <c r="F34" i="36"/>
  <c r="H34" i="36"/>
  <c r="Q34" i="36"/>
  <c r="P34" i="36"/>
  <c r="O34" i="36"/>
  <c r="F6" i="36"/>
  <c r="N34" i="36"/>
  <c r="M34" i="36"/>
  <c r="I34" i="36"/>
  <c r="S33" i="36"/>
  <c r="R33" i="36"/>
  <c r="F33" i="36"/>
  <c r="H33" i="36"/>
  <c r="Q33" i="36"/>
  <c r="P33" i="36"/>
  <c r="O33" i="36"/>
  <c r="N33" i="36"/>
  <c r="M33" i="36"/>
  <c r="I33" i="36"/>
  <c r="S32" i="36"/>
  <c r="R32" i="36"/>
  <c r="F32" i="36"/>
  <c r="H32" i="36"/>
  <c r="Q32" i="36"/>
  <c r="P32" i="36"/>
  <c r="O32" i="36"/>
  <c r="N32" i="36"/>
  <c r="M32" i="36"/>
  <c r="I32" i="36"/>
  <c r="S31" i="36"/>
  <c r="R31" i="36"/>
  <c r="F31" i="36"/>
  <c r="H31" i="36"/>
  <c r="Q31" i="36"/>
  <c r="P31" i="36"/>
  <c r="O31" i="36"/>
  <c r="N31" i="36"/>
  <c r="M31" i="36"/>
  <c r="I31" i="36"/>
  <c r="S30" i="36"/>
  <c r="R30" i="36"/>
  <c r="F30" i="36"/>
  <c r="H30" i="36"/>
  <c r="Q30" i="36"/>
  <c r="P30" i="36"/>
  <c r="O30" i="36"/>
  <c r="N30" i="36"/>
  <c r="M30" i="36"/>
  <c r="F4" i="36"/>
  <c r="F5" i="36"/>
  <c r="F7" i="36"/>
  <c r="F8" i="36"/>
  <c r="F9" i="36"/>
  <c r="F10" i="36"/>
  <c r="F11" i="36"/>
  <c r="F12" i="36"/>
  <c r="F13" i="36"/>
  <c r="F14" i="36"/>
  <c r="F15" i="36"/>
  <c r="F16" i="36"/>
  <c r="F17" i="36"/>
  <c r="F18" i="36"/>
  <c r="F19" i="36"/>
  <c r="F20" i="36"/>
  <c r="F21" i="36"/>
  <c r="F22" i="36"/>
  <c r="F23" i="36"/>
  <c r="F24" i="36"/>
  <c r="F25" i="36"/>
  <c r="F26" i="36"/>
  <c r="F27" i="36"/>
  <c r="F28" i="36"/>
  <c r="F29" i="36"/>
  <c r="K30" i="36"/>
  <c r="I30" i="36"/>
  <c r="S29" i="36"/>
  <c r="R29" i="36"/>
  <c r="H29" i="36"/>
  <c r="Q29" i="36"/>
  <c r="P29" i="36"/>
  <c r="O29" i="36"/>
  <c r="N29" i="36"/>
  <c r="M29" i="36"/>
  <c r="K29" i="36"/>
  <c r="I29" i="36"/>
  <c r="S28" i="36"/>
  <c r="R28" i="36"/>
  <c r="H28" i="36"/>
  <c r="Q28" i="36"/>
  <c r="P28" i="36"/>
  <c r="O28" i="36"/>
  <c r="N28" i="36"/>
  <c r="M28" i="36"/>
  <c r="K28" i="36"/>
  <c r="I28" i="36"/>
  <c r="S27" i="36"/>
  <c r="R27" i="36"/>
  <c r="H27" i="36"/>
  <c r="Q27" i="36"/>
  <c r="P27" i="36"/>
  <c r="O27" i="36"/>
  <c r="N27" i="36"/>
  <c r="M27" i="36"/>
  <c r="I27" i="36"/>
  <c r="S26" i="36"/>
  <c r="R26" i="36"/>
  <c r="H26" i="36"/>
  <c r="Q26" i="36"/>
  <c r="P26" i="36"/>
  <c r="O26" i="36"/>
  <c r="N26" i="36"/>
  <c r="M26" i="36"/>
  <c r="I26" i="36"/>
  <c r="S25" i="36"/>
  <c r="R25" i="36"/>
  <c r="H25" i="36"/>
  <c r="Q25" i="36"/>
  <c r="P25" i="36"/>
  <c r="O25" i="36"/>
  <c r="N25" i="36"/>
  <c r="M25" i="36"/>
  <c r="K25" i="36"/>
  <c r="I25" i="36"/>
  <c r="S24" i="36"/>
  <c r="R24" i="36"/>
  <c r="H24" i="36"/>
  <c r="Q24" i="36"/>
  <c r="P24" i="36"/>
  <c r="O24" i="36"/>
  <c r="N24" i="36"/>
  <c r="M24" i="36"/>
  <c r="K24" i="36"/>
  <c r="I24" i="36"/>
  <c r="S23" i="36"/>
  <c r="R23" i="36"/>
  <c r="H23" i="36"/>
  <c r="Q23" i="36"/>
  <c r="P23" i="36"/>
  <c r="O23" i="36"/>
  <c r="N23" i="36"/>
  <c r="M23" i="36"/>
  <c r="K23" i="36"/>
  <c r="I23" i="36"/>
  <c r="S22" i="36"/>
  <c r="R22" i="36"/>
  <c r="H22" i="36"/>
  <c r="Q22" i="36"/>
  <c r="P22" i="36"/>
  <c r="O22" i="36"/>
  <c r="N22" i="36"/>
  <c r="M22" i="36"/>
  <c r="I22" i="36"/>
  <c r="S21" i="36"/>
  <c r="R21" i="36"/>
  <c r="H21" i="36"/>
  <c r="Q21" i="36"/>
  <c r="P21" i="36"/>
  <c r="O21" i="36"/>
  <c r="N21" i="36"/>
  <c r="M21" i="36"/>
  <c r="I21" i="36"/>
  <c r="S20" i="36"/>
  <c r="R20" i="36"/>
  <c r="H20" i="36"/>
  <c r="Q20" i="36"/>
  <c r="P20" i="36"/>
  <c r="O20" i="36"/>
  <c r="N20" i="36"/>
  <c r="M20" i="36"/>
  <c r="K20" i="36"/>
  <c r="I20" i="36"/>
  <c r="S19" i="36"/>
  <c r="R19" i="36"/>
  <c r="H19" i="36"/>
  <c r="Q19" i="36"/>
  <c r="P19" i="36"/>
  <c r="O19" i="36"/>
  <c r="N19" i="36"/>
  <c r="M19" i="36"/>
  <c r="K19" i="36"/>
  <c r="I19" i="36"/>
  <c r="S18" i="36"/>
  <c r="R18" i="36"/>
  <c r="H18" i="36"/>
  <c r="Q18" i="36"/>
  <c r="P18" i="36"/>
  <c r="O18" i="36"/>
  <c r="N18" i="36"/>
  <c r="M18" i="36"/>
  <c r="K18" i="36"/>
  <c r="I18" i="36"/>
  <c r="S17" i="36"/>
  <c r="R17" i="36"/>
  <c r="H17" i="36"/>
  <c r="Q17" i="36"/>
  <c r="P17" i="36"/>
  <c r="O17" i="36"/>
  <c r="N17" i="36"/>
  <c r="M17" i="36"/>
  <c r="I17" i="36"/>
  <c r="S16" i="36"/>
  <c r="R16" i="36"/>
  <c r="H16" i="36"/>
  <c r="Q16" i="36"/>
  <c r="P16" i="36"/>
  <c r="O16" i="36"/>
  <c r="N16" i="36"/>
  <c r="M16" i="36"/>
  <c r="I16" i="36"/>
  <c r="S15" i="36"/>
  <c r="R15" i="36"/>
  <c r="H15" i="36"/>
  <c r="Q15" i="36"/>
  <c r="P15" i="36"/>
  <c r="O15" i="36"/>
  <c r="N15" i="36"/>
  <c r="M15" i="36"/>
  <c r="K15" i="36"/>
  <c r="I15" i="36"/>
  <c r="S14" i="36"/>
  <c r="R14" i="36"/>
  <c r="H14" i="36"/>
  <c r="Q14" i="36"/>
  <c r="P14" i="36"/>
  <c r="O14" i="36"/>
  <c r="N14" i="36"/>
  <c r="M14" i="36"/>
  <c r="K14" i="36"/>
  <c r="I14" i="36"/>
  <c r="S13" i="36"/>
  <c r="R13" i="36"/>
  <c r="H13" i="36"/>
  <c r="Q13" i="36"/>
  <c r="P13" i="36"/>
  <c r="O13" i="36"/>
  <c r="N13" i="36"/>
  <c r="M13" i="36"/>
  <c r="K13" i="36"/>
  <c r="I13" i="36"/>
  <c r="S12" i="36"/>
  <c r="R12" i="36"/>
  <c r="H12" i="36"/>
  <c r="Q12" i="36"/>
  <c r="P12" i="36"/>
  <c r="O12" i="36"/>
  <c r="N12" i="36"/>
  <c r="M12" i="36"/>
  <c r="I12" i="36"/>
  <c r="S11" i="36"/>
  <c r="R11" i="36"/>
  <c r="H11" i="36"/>
  <c r="Q11" i="36"/>
  <c r="P11" i="36"/>
  <c r="O11" i="36"/>
  <c r="N11" i="36"/>
  <c r="M11" i="36"/>
  <c r="I11" i="36"/>
  <c r="S10" i="36"/>
  <c r="R10" i="36"/>
  <c r="H10" i="36"/>
  <c r="Q10" i="36"/>
  <c r="P10" i="36"/>
  <c r="O10" i="36"/>
  <c r="N10" i="36"/>
  <c r="M10" i="36"/>
  <c r="I10" i="36"/>
  <c r="S9" i="36"/>
  <c r="R9" i="36"/>
  <c r="H9" i="36"/>
  <c r="Q9" i="36"/>
  <c r="P9" i="36"/>
  <c r="O9" i="36"/>
  <c r="N9" i="36"/>
  <c r="M9" i="36"/>
  <c r="I9" i="36"/>
  <c r="S8" i="36"/>
  <c r="R8" i="36"/>
  <c r="H8" i="36"/>
  <c r="Q8" i="36"/>
  <c r="P8" i="36"/>
  <c r="O8" i="36"/>
  <c r="N8" i="36"/>
  <c r="M8" i="36"/>
  <c r="I8" i="36"/>
  <c r="S7" i="36"/>
  <c r="R7" i="36"/>
  <c r="H7" i="36"/>
  <c r="Q7" i="36"/>
  <c r="P7" i="36"/>
  <c r="O7" i="36"/>
  <c r="N7" i="36"/>
  <c r="M7" i="36"/>
  <c r="I7" i="36"/>
  <c r="S6" i="36"/>
  <c r="R6" i="36"/>
  <c r="H6" i="36"/>
  <c r="Q6" i="36"/>
  <c r="P6" i="36"/>
  <c r="O6" i="36"/>
  <c r="N6" i="36"/>
  <c r="M6" i="36"/>
  <c r="I6" i="36"/>
  <c r="S5" i="36"/>
  <c r="R5" i="36"/>
  <c r="H5" i="36"/>
  <c r="Q5" i="36"/>
  <c r="P5" i="36"/>
  <c r="O5" i="36"/>
  <c r="N5" i="36"/>
  <c r="M5" i="36"/>
  <c r="H4" i="36"/>
  <c r="O4" i="36"/>
  <c r="K5" i="36"/>
  <c r="I5" i="36"/>
  <c r="S4" i="36"/>
  <c r="R4" i="36"/>
  <c r="Q4" i="36"/>
  <c r="P4" i="36"/>
  <c r="N4" i="36"/>
  <c r="M4" i="36"/>
  <c r="K4" i="36"/>
  <c r="I4" i="36"/>
  <c r="S34" i="35"/>
  <c r="R34" i="35"/>
  <c r="F34" i="35"/>
  <c r="H34" i="35"/>
  <c r="Q34" i="35"/>
  <c r="P34" i="35"/>
  <c r="O34" i="35"/>
  <c r="F6" i="35"/>
  <c r="N34" i="35"/>
  <c r="M34" i="35"/>
  <c r="I34" i="35"/>
  <c r="S33" i="35"/>
  <c r="R33" i="35"/>
  <c r="F33" i="35"/>
  <c r="H33" i="35"/>
  <c r="Q33" i="35"/>
  <c r="P33" i="35"/>
  <c r="O33" i="35"/>
  <c r="N33" i="35"/>
  <c r="M33" i="35"/>
  <c r="I33" i="35"/>
  <c r="S32" i="35"/>
  <c r="R32" i="35"/>
  <c r="F32" i="35"/>
  <c r="H32" i="35"/>
  <c r="Q32" i="35"/>
  <c r="P32" i="35"/>
  <c r="O32" i="35"/>
  <c r="N32" i="35"/>
  <c r="M32" i="35"/>
  <c r="I32" i="35"/>
  <c r="S31" i="35"/>
  <c r="R31" i="35"/>
  <c r="F31" i="35"/>
  <c r="H31" i="35"/>
  <c r="Q31" i="35"/>
  <c r="P31" i="35"/>
  <c r="O31" i="35"/>
  <c r="N31" i="35"/>
  <c r="M31" i="35"/>
  <c r="I31" i="35"/>
  <c r="S30" i="35"/>
  <c r="R30" i="35"/>
  <c r="F30" i="35"/>
  <c r="H30" i="35"/>
  <c r="Q30" i="35"/>
  <c r="P30" i="35"/>
  <c r="O30" i="35"/>
  <c r="N30" i="35"/>
  <c r="M30" i="35"/>
  <c r="F4" i="35"/>
  <c r="F5" i="35"/>
  <c r="F7" i="35"/>
  <c r="F8" i="35"/>
  <c r="F9" i="35"/>
  <c r="F10" i="35"/>
  <c r="F11" i="35"/>
  <c r="F12" i="35"/>
  <c r="F13" i="35"/>
  <c r="F14" i="35"/>
  <c r="F15" i="35"/>
  <c r="F16" i="35"/>
  <c r="F17" i="35"/>
  <c r="F18" i="35"/>
  <c r="F19" i="35"/>
  <c r="F20" i="35"/>
  <c r="F21" i="35"/>
  <c r="F22" i="35"/>
  <c r="F23" i="35"/>
  <c r="F24" i="35"/>
  <c r="F25" i="35"/>
  <c r="F26" i="35"/>
  <c r="F27" i="35"/>
  <c r="F28" i="35"/>
  <c r="F29" i="35"/>
  <c r="K30" i="35"/>
  <c r="I30" i="35"/>
  <c r="S29" i="35"/>
  <c r="R29" i="35"/>
  <c r="H29" i="35"/>
  <c r="Q29" i="35"/>
  <c r="P29" i="35"/>
  <c r="O29" i="35"/>
  <c r="N29" i="35"/>
  <c r="M29" i="35"/>
  <c r="K29" i="35"/>
  <c r="I29" i="35"/>
  <c r="S28" i="35"/>
  <c r="R28" i="35"/>
  <c r="H28" i="35"/>
  <c r="Q28" i="35"/>
  <c r="P28" i="35"/>
  <c r="O28" i="35"/>
  <c r="N28" i="35"/>
  <c r="M28" i="35"/>
  <c r="K28" i="35"/>
  <c r="I28" i="35"/>
  <c r="S27" i="35"/>
  <c r="R27" i="35"/>
  <c r="H27" i="35"/>
  <c r="Q27" i="35"/>
  <c r="P27" i="35"/>
  <c r="O27" i="35"/>
  <c r="N27" i="35"/>
  <c r="M27" i="35"/>
  <c r="I27" i="35"/>
  <c r="S26" i="35"/>
  <c r="R26" i="35"/>
  <c r="H26" i="35"/>
  <c r="Q26" i="35"/>
  <c r="P26" i="35"/>
  <c r="O26" i="35"/>
  <c r="N26" i="35"/>
  <c r="M26" i="35"/>
  <c r="I26" i="35"/>
  <c r="S25" i="35"/>
  <c r="R25" i="35"/>
  <c r="H25" i="35"/>
  <c r="Q25" i="35"/>
  <c r="P25" i="35"/>
  <c r="O25" i="35"/>
  <c r="N25" i="35"/>
  <c r="M25" i="35"/>
  <c r="K25" i="35"/>
  <c r="I25" i="35"/>
  <c r="S24" i="35"/>
  <c r="R24" i="35"/>
  <c r="H24" i="35"/>
  <c r="Q24" i="35"/>
  <c r="P24" i="35"/>
  <c r="O24" i="35"/>
  <c r="N24" i="35"/>
  <c r="M24" i="35"/>
  <c r="K24" i="35"/>
  <c r="I24" i="35"/>
  <c r="S23" i="35"/>
  <c r="R23" i="35"/>
  <c r="H23" i="35"/>
  <c r="Q23" i="35"/>
  <c r="P23" i="35"/>
  <c r="O23" i="35"/>
  <c r="N23" i="35"/>
  <c r="M23" i="35"/>
  <c r="K23" i="35"/>
  <c r="I23" i="35"/>
  <c r="S22" i="35"/>
  <c r="R22" i="35"/>
  <c r="H22" i="35"/>
  <c r="Q22" i="35"/>
  <c r="P22" i="35"/>
  <c r="O22" i="35"/>
  <c r="N22" i="35"/>
  <c r="M22" i="35"/>
  <c r="I22" i="35"/>
  <c r="S21" i="35"/>
  <c r="R21" i="35"/>
  <c r="H21" i="35"/>
  <c r="Q21" i="35"/>
  <c r="P21" i="35"/>
  <c r="O21" i="35"/>
  <c r="N21" i="35"/>
  <c r="M21" i="35"/>
  <c r="I21" i="35"/>
  <c r="S20" i="35"/>
  <c r="R20" i="35"/>
  <c r="H20" i="35"/>
  <c r="Q20" i="35"/>
  <c r="P20" i="35"/>
  <c r="O20" i="35"/>
  <c r="N20" i="35"/>
  <c r="M20" i="35"/>
  <c r="K20" i="35"/>
  <c r="I20" i="35"/>
  <c r="S19" i="35"/>
  <c r="R19" i="35"/>
  <c r="H19" i="35"/>
  <c r="Q19" i="35"/>
  <c r="P19" i="35"/>
  <c r="O19" i="35"/>
  <c r="N19" i="35"/>
  <c r="M19" i="35"/>
  <c r="K19" i="35"/>
  <c r="I19" i="35"/>
  <c r="S18" i="35"/>
  <c r="R18" i="35"/>
  <c r="H18" i="35"/>
  <c r="Q18" i="35"/>
  <c r="P18" i="35"/>
  <c r="O18" i="35"/>
  <c r="N18" i="35"/>
  <c r="M18" i="35"/>
  <c r="K18" i="35"/>
  <c r="I18" i="35"/>
  <c r="S17" i="35"/>
  <c r="R17" i="35"/>
  <c r="H17" i="35"/>
  <c r="Q17" i="35"/>
  <c r="P17" i="35"/>
  <c r="O17" i="35"/>
  <c r="N17" i="35"/>
  <c r="M17" i="35"/>
  <c r="I17" i="35"/>
  <c r="S16" i="35"/>
  <c r="R16" i="35"/>
  <c r="H16" i="35"/>
  <c r="Q16" i="35"/>
  <c r="P16" i="35"/>
  <c r="O16" i="35"/>
  <c r="N16" i="35"/>
  <c r="M16" i="35"/>
  <c r="I16" i="35"/>
  <c r="S15" i="35"/>
  <c r="R15" i="35"/>
  <c r="H15" i="35"/>
  <c r="Q15" i="35"/>
  <c r="P15" i="35"/>
  <c r="O15" i="35"/>
  <c r="N15" i="35"/>
  <c r="M15" i="35"/>
  <c r="K15" i="35"/>
  <c r="I15" i="35"/>
  <c r="S14" i="35"/>
  <c r="R14" i="35"/>
  <c r="H14" i="35"/>
  <c r="Q14" i="35"/>
  <c r="P14" i="35"/>
  <c r="O14" i="35"/>
  <c r="N14" i="35"/>
  <c r="M14" i="35"/>
  <c r="K14" i="35"/>
  <c r="I14" i="35"/>
  <c r="S13" i="35"/>
  <c r="R13" i="35"/>
  <c r="H13" i="35"/>
  <c r="Q13" i="35"/>
  <c r="P13" i="35"/>
  <c r="O13" i="35"/>
  <c r="N13" i="35"/>
  <c r="M13" i="35"/>
  <c r="K13" i="35"/>
  <c r="I13" i="35"/>
  <c r="S12" i="35"/>
  <c r="R12" i="35"/>
  <c r="H12" i="35"/>
  <c r="Q12" i="35"/>
  <c r="P12" i="35"/>
  <c r="O12" i="35"/>
  <c r="N12" i="35"/>
  <c r="M12" i="35"/>
  <c r="I12" i="35"/>
  <c r="S11" i="35"/>
  <c r="R11" i="35"/>
  <c r="H11" i="35"/>
  <c r="Q11" i="35"/>
  <c r="P11" i="35"/>
  <c r="O11" i="35"/>
  <c r="N11" i="35"/>
  <c r="M11" i="35"/>
  <c r="I11" i="35"/>
  <c r="S10" i="35"/>
  <c r="R10" i="35"/>
  <c r="H10" i="35"/>
  <c r="Q10" i="35"/>
  <c r="P10" i="35"/>
  <c r="O10" i="35"/>
  <c r="N10" i="35"/>
  <c r="M10" i="35"/>
  <c r="I10" i="35"/>
  <c r="S9" i="35"/>
  <c r="R9" i="35"/>
  <c r="H9" i="35"/>
  <c r="Q9" i="35"/>
  <c r="P9" i="35"/>
  <c r="O9" i="35"/>
  <c r="N9" i="35"/>
  <c r="M9" i="35"/>
  <c r="I9" i="35"/>
  <c r="S8" i="35"/>
  <c r="R8" i="35"/>
  <c r="H8" i="35"/>
  <c r="Q8" i="35"/>
  <c r="P8" i="35"/>
  <c r="O8" i="35"/>
  <c r="N8" i="35"/>
  <c r="M8" i="35"/>
  <c r="I8" i="35"/>
  <c r="S7" i="35"/>
  <c r="R7" i="35"/>
  <c r="H7" i="35"/>
  <c r="Q7" i="35"/>
  <c r="P7" i="35"/>
  <c r="O7" i="35"/>
  <c r="N7" i="35"/>
  <c r="M7" i="35"/>
  <c r="I7" i="35"/>
  <c r="S6" i="35"/>
  <c r="R6" i="35"/>
  <c r="H6" i="35"/>
  <c r="Q6" i="35"/>
  <c r="P6" i="35"/>
  <c r="O6" i="35"/>
  <c r="N6" i="35"/>
  <c r="M6" i="35"/>
  <c r="I6" i="35"/>
  <c r="S5" i="35"/>
  <c r="R5" i="35"/>
  <c r="H5" i="35"/>
  <c r="Q5" i="35"/>
  <c r="P5" i="35"/>
  <c r="O5" i="35"/>
  <c r="N5" i="35"/>
  <c r="M5" i="35"/>
  <c r="H4" i="35"/>
  <c r="O4" i="35"/>
  <c r="K5" i="35"/>
  <c r="I5" i="35"/>
  <c r="S4" i="35"/>
  <c r="R4" i="35"/>
  <c r="Q4" i="35"/>
  <c r="P4" i="35"/>
  <c r="N4" i="35"/>
  <c r="M4" i="35"/>
  <c r="K4" i="35"/>
  <c r="I4" i="35"/>
  <c r="S34" i="34"/>
  <c r="R34" i="34"/>
  <c r="F34" i="34"/>
  <c r="H34" i="34"/>
  <c r="Q34" i="34"/>
  <c r="P34" i="34"/>
  <c r="O34" i="34"/>
  <c r="F6" i="34"/>
  <c r="N34" i="34"/>
  <c r="M34" i="34"/>
  <c r="I34" i="34"/>
  <c r="S33" i="34"/>
  <c r="R33" i="34"/>
  <c r="F33" i="34"/>
  <c r="H33" i="34"/>
  <c r="Q33" i="34"/>
  <c r="P33" i="34"/>
  <c r="O33" i="34"/>
  <c r="N33" i="34"/>
  <c r="M33" i="34"/>
  <c r="I33" i="34"/>
  <c r="S32" i="34"/>
  <c r="R32" i="34"/>
  <c r="F32" i="34"/>
  <c r="H32" i="34"/>
  <c r="Q32" i="34"/>
  <c r="P32" i="34"/>
  <c r="O32" i="34"/>
  <c r="N32" i="34"/>
  <c r="M32" i="34"/>
  <c r="I32" i="34"/>
  <c r="S31" i="34"/>
  <c r="R31" i="34"/>
  <c r="F31" i="34"/>
  <c r="H31" i="34"/>
  <c r="Q31" i="34"/>
  <c r="P31" i="34"/>
  <c r="O31" i="34"/>
  <c r="N31" i="34"/>
  <c r="M31" i="34"/>
  <c r="I31" i="34"/>
  <c r="S30" i="34"/>
  <c r="R30" i="34"/>
  <c r="F30" i="34"/>
  <c r="H30" i="34"/>
  <c r="Q30" i="34"/>
  <c r="P30" i="34"/>
  <c r="O30" i="34"/>
  <c r="N30" i="34"/>
  <c r="M30" i="34"/>
  <c r="F4" i="34"/>
  <c r="F5" i="34"/>
  <c r="F7" i="34"/>
  <c r="F8" i="34"/>
  <c r="F9" i="34"/>
  <c r="F10" i="34"/>
  <c r="F11" i="34"/>
  <c r="F12" i="34"/>
  <c r="F13" i="34"/>
  <c r="F14" i="34"/>
  <c r="F15" i="34"/>
  <c r="F16" i="34"/>
  <c r="F17" i="34"/>
  <c r="F18" i="34"/>
  <c r="F19" i="34"/>
  <c r="F20" i="34"/>
  <c r="F21" i="34"/>
  <c r="F22" i="34"/>
  <c r="F23" i="34"/>
  <c r="F24" i="34"/>
  <c r="F25" i="34"/>
  <c r="F26" i="34"/>
  <c r="F27" i="34"/>
  <c r="F28" i="34"/>
  <c r="F29" i="34"/>
  <c r="K30" i="34"/>
  <c r="I30" i="34"/>
  <c r="S29" i="34"/>
  <c r="R29" i="34"/>
  <c r="H29" i="34"/>
  <c r="Q29" i="34"/>
  <c r="P29" i="34"/>
  <c r="O29" i="34"/>
  <c r="N29" i="34"/>
  <c r="M29" i="34"/>
  <c r="K29" i="34"/>
  <c r="I29" i="34"/>
  <c r="S28" i="34"/>
  <c r="R28" i="34"/>
  <c r="H28" i="34"/>
  <c r="Q28" i="34"/>
  <c r="P28" i="34"/>
  <c r="O28" i="34"/>
  <c r="N28" i="34"/>
  <c r="M28" i="34"/>
  <c r="K28" i="34"/>
  <c r="I28" i="34"/>
  <c r="S27" i="34"/>
  <c r="R27" i="34"/>
  <c r="H27" i="34"/>
  <c r="Q27" i="34"/>
  <c r="P27" i="34"/>
  <c r="O27" i="34"/>
  <c r="N27" i="34"/>
  <c r="M27" i="34"/>
  <c r="I27" i="34"/>
  <c r="S26" i="34"/>
  <c r="R26" i="34"/>
  <c r="H26" i="34"/>
  <c r="Q26" i="34"/>
  <c r="P26" i="34"/>
  <c r="O26" i="34"/>
  <c r="N26" i="34"/>
  <c r="M26" i="34"/>
  <c r="I26" i="34"/>
  <c r="S25" i="34"/>
  <c r="R25" i="34"/>
  <c r="H25" i="34"/>
  <c r="Q25" i="34"/>
  <c r="P25" i="34"/>
  <c r="O25" i="34"/>
  <c r="N25" i="34"/>
  <c r="M25" i="34"/>
  <c r="K25" i="34"/>
  <c r="I25" i="34"/>
  <c r="S24" i="34"/>
  <c r="R24" i="34"/>
  <c r="H24" i="34"/>
  <c r="Q24" i="34"/>
  <c r="P24" i="34"/>
  <c r="O24" i="34"/>
  <c r="N24" i="34"/>
  <c r="M24" i="34"/>
  <c r="K24" i="34"/>
  <c r="I24" i="34"/>
  <c r="S23" i="34"/>
  <c r="R23" i="34"/>
  <c r="H23" i="34"/>
  <c r="Q23" i="34"/>
  <c r="P23" i="34"/>
  <c r="O23" i="34"/>
  <c r="N23" i="34"/>
  <c r="M23" i="34"/>
  <c r="K23" i="34"/>
  <c r="I23" i="34"/>
  <c r="S22" i="34"/>
  <c r="R22" i="34"/>
  <c r="H22" i="34"/>
  <c r="Q22" i="34"/>
  <c r="P22" i="34"/>
  <c r="O22" i="34"/>
  <c r="N22" i="34"/>
  <c r="M22" i="34"/>
  <c r="I22" i="34"/>
  <c r="S21" i="34"/>
  <c r="R21" i="34"/>
  <c r="H21" i="34"/>
  <c r="Q21" i="34"/>
  <c r="P21" i="34"/>
  <c r="O21" i="34"/>
  <c r="N21" i="34"/>
  <c r="M21" i="34"/>
  <c r="I21" i="34"/>
  <c r="S20" i="34"/>
  <c r="R20" i="34"/>
  <c r="H20" i="34"/>
  <c r="Q20" i="34"/>
  <c r="P20" i="34"/>
  <c r="O20" i="34"/>
  <c r="N20" i="34"/>
  <c r="M20" i="34"/>
  <c r="K20" i="34"/>
  <c r="I20" i="34"/>
  <c r="S19" i="34"/>
  <c r="R19" i="34"/>
  <c r="H19" i="34"/>
  <c r="Q19" i="34"/>
  <c r="P19" i="34"/>
  <c r="O19" i="34"/>
  <c r="N19" i="34"/>
  <c r="M19" i="34"/>
  <c r="K19" i="34"/>
  <c r="I19" i="34"/>
  <c r="S18" i="34"/>
  <c r="R18" i="34"/>
  <c r="H18" i="34"/>
  <c r="Q18" i="34"/>
  <c r="P18" i="34"/>
  <c r="O18" i="34"/>
  <c r="N18" i="34"/>
  <c r="M18" i="34"/>
  <c r="K18" i="34"/>
  <c r="I18" i="34"/>
  <c r="S17" i="34"/>
  <c r="R17" i="34"/>
  <c r="H17" i="34"/>
  <c r="Q17" i="34"/>
  <c r="P17" i="34"/>
  <c r="O17" i="34"/>
  <c r="N17" i="34"/>
  <c r="M17" i="34"/>
  <c r="I17" i="34"/>
  <c r="S16" i="34"/>
  <c r="R16" i="34"/>
  <c r="H16" i="34"/>
  <c r="Q16" i="34"/>
  <c r="P16" i="34"/>
  <c r="O16" i="34"/>
  <c r="N16" i="34"/>
  <c r="M16" i="34"/>
  <c r="I16" i="34"/>
  <c r="S15" i="34"/>
  <c r="R15" i="34"/>
  <c r="H15" i="34"/>
  <c r="Q15" i="34"/>
  <c r="P15" i="34"/>
  <c r="O15" i="34"/>
  <c r="N15" i="34"/>
  <c r="M15" i="34"/>
  <c r="K15" i="34"/>
  <c r="I15" i="34"/>
  <c r="S14" i="34"/>
  <c r="R14" i="34"/>
  <c r="H14" i="34"/>
  <c r="Q14" i="34"/>
  <c r="P14" i="34"/>
  <c r="O14" i="34"/>
  <c r="N14" i="34"/>
  <c r="M14" i="34"/>
  <c r="K14" i="34"/>
  <c r="I14" i="34"/>
  <c r="S13" i="34"/>
  <c r="R13" i="34"/>
  <c r="H13" i="34"/>
  <c r="Q13" i="34"/>
  <c r="P13" i="34"/>
  <c r="O13" i="34"/>
  <c r="N13" i="34"/>
  <c r="M13" i="34"/>
  <c r="K13" i="34"/>
  <c r="I13" i="34"/>
  <c r="S12" i="34"/>
  <c r="R12" i="34"/>
  <c r="H12" i="34"/>
  <c r="Q12" i="34"/>
  <c r="P12" i="34"/>
  <c r="O12" i="34"/>
  <c r="N12" i="34"/>
  <c r="M12" i="34"/>
  <c r="I12" i="34"/>
  <c r="S11" i="34"/>
  <c r="R11" i="34"/>
  <c r="H11" i="34"/>
  <c r="Q11" i="34"/>
  <c r="P11" i="34"/>
  <c r="O11" i="34"/>
  <c r="N11" i="34"/>
  <c r="M11" i="34"/>
  <c r="I11" i="34"/>
  <c r="S10" i="34"/>
  <c r="R10" i="34"/>
  <c r="H10" i="34"/>
  <c r="Q10" i="34"/>
  <c r="P10" i="34"/>
  <c r="O10" i="34"/>
  <c r="N10" i="34"/>
  <c r="M10" i="34"/>
  <c r="I10" i="34"/>
  <c r="S9" i="34"/>
  <c r="R9" i="34"/>
  <c r="H9" i="34"/>
  <c r="Q9" i="34"/>
  <c r="P9" i="34"/>
  <c r="O9" i="34"/>
  <c r="N9" i="34"/>
  <c r="M9" i="34"/>
  <c r="I9" i="34"/>
  <c r="S8" i="34"/>
  <c r="R8" i="34"/>
  <c r="H8" i="34"/>
  <c r="Q8" i="34"/>
  <c r="P8" i="34"/>
  <c r="O8" i="34"/>
  <c r="N8" i="34"/>
  <c r="M8" i="34"/>
  <c r="I8" i="34"/>
  <c r="S7" i="34"/>
  <c r="R7" i="34"/>
  <c r="H7" i="34"/>
  <c r="Q7" i="34"/>
  <c r="P7" i="34"/>
  <c r="O7" i="34"/>
  <c r="N7" i="34"/>
  <c r="M7" i="34"/>
  <c r="I7" i="34"/>
  <c r="S6" i="34"/>
  <c r="R6" i="34"/>
  <c r="H6" i="34"/>
  <c r="Q6" i="34"/>
  <c r="P6" i="34"/>
  <c r="O6" i="34"/>
  <c r="N6" i="34"/>
  <c r="M6" i="34"/>
  <c r="I6" i="34"/>
  <c r="S5" i="34"/>
  <c r="R5" i="34"/>
  <c r="H5" i="34"/>
  <c r="Q5" i="34"/>
  <c r="P5" i="34"/>
  <c r="O5" i="34"/>
  <c r="N5" i="34"/>
  <c r="M5" i="34"/>
  <c r="H4" i="34"/>
  <c r="O4" i="34"/>
  <c r="K5" i="34"/>
  <c r="I5" i="34"/>
  <c r="S4" i="34"/>
  <c r="R4" i="34"/>
  <c r="Q4" i="34"/>
  <c r="P4" i="34"/>
  <c r="N4" i="34"/>
  <c r="M4" i="34"/>
  <c r="K4" i="34"/>
  <c r="I4" i="34"/>
  <c r="S34" i="33"/>
  <c r="R34" i="33"/>
  <c r="F34" i="33"/>
  <c r="H34" i="33"/>
  <c r="Q34" i="33"/>
  <c r="P34" i="33"/>
  <c r="O34" i="33"/>
  <c r="F6" i="33"/>
  <c r="N34" i="33"/>
  <c r="M34" i="33"/>
  <c r="I34" i="33"/>
  <c r="S33" i="33"/>
  <c r="R33" i="33"/>
  <c r="F33" i="33"/>
  <c r="H33" i="33"/>
  <c r="Q33" i="33"/>
  <c r="P33" i="33"/>
  <c r="O33" i="33"/>
  <c r="N33" i="33"/>
  <c r="M33" i="33"/>
  <c r="I33" i="33"/>
  <c r="S32" i="33"/>
  <c r="R32" i="33"/>
  <c r="F32" i="33"/>
  <c r="H32" i="33"/>
  <c r="Q32" i="33"/>
  <c r="P32" i="33"/>
  <c r="O32" i="33"/>
  <c r="N32" i="33"/>
  <c r="M32" i="33"/>
  <c r="I32" i="33"/>
  <c r="S31" i="33"/>
  <c r="R31" i="33"/>
  <c r="F31" i="33"/>
  <c r="H31" i="33"/>
  <c r="Q31" i="33"/>
  <c r="P31" i="33"/>
  <c r="O31" i="33"/>
  <c r="N31" i="33"/>
  <c r="M31" i="33"/>
  <c r="I31" i="33"/>
  <c r="S30" i="33"/>
  <c r="R30" i="33"/>
  <c r="F30" i="33"/>
  <c r="H30" i="33"/>
  <c r="Q30" i="33"/>
  <c r="P30" i="33"/>
  <c r="O30" i="33"/>
  <c r="N30" i="33"/>
  <c r="M30" i="33"/>
  <c r="F4" i="33"/>
  <c r="F5" i="33"/>
  <c r="F7" i="33"/>
  <c r="F8" i="33"/>
  <c r="F9" i="33"/>
  <c r="F10" i="33"/>
  <c r="F11" i="33"/>
  <c r="F12" i="33"/>
  <c r="F13" i="33"/>
  <c r="F14" i="33"/>
  <c r="F15" i="33"/>
  <c r="F16" i="33"/>
  <c r="F17" i="33"/>
  <c r="F18" i="33"/>
  <c r="F19" i="33"/>
  <c r="F20" i="33"/>
  <c r="F21" i="33"/>
  <c r="F22" i="33"/>
  <c r="F23" i="33"/>
  <c r="F24" i="33"/>
  <c r="F25" i="33"/>
  <c r="F26" i="33"/>
  <c r="F27" i="33"/>
  <c r="F28" i="33"/>
  <c r="F29" i="33"/>
  <c r="K30" i="33"/>
  <c r="I30" i="33"/>
  <c r="S29" i="33"/>
  <c r="R29" i="33"/>
  <c r="H29" i="33"/>
  <c r="Q29" i="33"/>
  <c r="P29" i="33"/>
  <c r="O29" i="33"/>
  <c r="N29" i="33"/>
  <c r="M29" i="33"/>
  <c r="K29" i="33"/>
  <c r="I29" i="33"/>
  <c r="S28" i="33"/>
  <c r="R28" i="33"/>
  <c r="H28" i="33"/>
  <c r="Q28" i="33"/>
  <c r="P28" i="33"/>
  <c r="O28" i="33"/>
  <c r="N28" i="33"/>
  <c r="M28" i="33"/>
  <c r="K28" i="33"/>
  <c r="I28" i="33"/>
  <c r="S27" i="33"/>
  <c r="R27" i="33"/>
  <c r="H27" i="33"/>
  <c r="Q27" i="33"/>
  <c r="P27" i="33"/>
  <c r="O27" i="33"/>
  <c r="N27" i="33"/>
  <c r="M27" i="33"/>
  <c r="I27" i="33"/>
  <c r="S26" i="33"/>
  <c r="R26" i="33"/>
  <c r="H26" i="33"/>
  <c r="Q26" i="33"/>
  <c r="P26" i="33"/>
  <c r="O26" i="33"/>
  <c r="N26" i="33"/>
  <c r="M26" i="33"/>
  <c r="I26" i="33"/>
  <c r="S25" i="33"/>
  <c r="R25" i="33"/>
  <c r="H25" i="33"/>
  <c r="Q25" i="33"/>
  <c r="P25" i="33"/>
  <c r="O25" i="33"/>
  <c r="N25" i="33"/>
  <c r="M25" i="33"/>
  <c r="K25" i="33"/>
  <c r="I25" i="33"/>
  <c r="S24" i="33"/>
  <c r="R24" i="33"/>
  <c r="H24" i="33"/>
  <c r="Q24" i="33"/>
  <c r="P24" i="33"/>
  <c r="O24" i="33"/>
  <c r="N24" i="33"/>
  <c r="M24" i="33"/>
  <c r="K24" i="33"/>
  <c r="I24" i="33"/>
  <c r="S23" i="33"/>
  <c r="R23" i="33"/>
  <c r="H23" i="33"/>
  <c r="Q23" i="33"/>
  <c r="P23" i="33"/>
  <c r="O23" i="33"/>
  <c r="N23" i="33"/>
  <c r="M23" i="33"/>
  <c r="K23" i="33"/>
  <c r="I23" i="33"/>
  <c r="S22" i="33"/>
  <c r="R22" i="33"/>
  <c r="H22" i="33"/>
  <c r="Q22" i="33"/>
  <c r="P22" i="33"/>
  <c r="O22" i="33"/>
  <c r="N22" i="33"/>
  <c r="M22" i="33"/>
  <c r="I22" i="33"/>
  <c r="S21" i="33"/>
  <c r="R21" i="33"/>
  <c r="H21" i="33"/>
  <c r="Q21" i="33"/>
  <c r="P21" i="33"/>
  <c r="O21" i="33"/>
  <c r="N21" i="33"/>
  <c r="M21" i="33"/>
  <c r="I21" i="33"/>
  <c r="S20" i="33"/>
  <c r="R20" i="33"/>
  <c r="H20" i="33"/>
  <c r="Q20" i="33"/>
  <c r="P20" i="33"/>
  <c r="O20" i="33"/>
  <c r="N20" i="33"/>
  <c r="M20" i="33"/>
  <c r="K20" i="33"/>
  <c r="I20" i="33"/>
  <c r="S19" i="33"/>
  <c r="R19" i="33"/>
  <c r="H19" i="33"/>
  <c r="Q19" i="33"/>
  <c r="P19" i="33"/>
  <c r="O19" i="33"/>
  <c r="N19" i="33"/>
  <c r="M19" i="33"/>
  <c r="K19" i="33"/>
  <c r="I19" i="33"/>
  <c r="S18" i="33"/>
  <c r="R18" i="33"/>
  <c r="H18" i="33"/>
  <c r="Q18" i="33"/>
  <c r="P18" i="33"/>
  <c r="O18" i="33"/>
  <c r="N18" i="33"/>
  <c r="M18" i="33"/>
  <c r="K18" i="33"/>
  <c r="I18" i="33"/>
  <c r="S17" i="33"/>
  <c r="R17" i="33"/>
  <c r="H17" i="33"/>
  <c r="Q17" i="33"/>
  <c r="P17" i="33"/>
  <c r="O17" i="33"/>
  <c r="N17" i="33"/>
  <c r="M17" i="33"/>
  <c r="I17" i="33"/>
  <c r="S16" i="33"/>
  <c r="R16" i="33"/>
  <c r="H16" i="33"/>
  <c r="Q16" i="33"/>
  <c r="P16" i="33"/>
  <c r="O16" i="33"/>
  <c r="N16" i="33"/>
  <c r="M16" i="33"/>
  <c r="I16" i="33"/>
  <c r="S15" i="33"/>
  <c r="R15" i="33"/>
  <c r="H15" i="33"/>
  <c r="Q15" i="33"/>
  <c r="P15" i="33"/>
  <c r="O15" i="33"/>
  <c r="N15" i="33"/>
  <c r="M15" i="33"/>
  <c r="K15" i="33"/>
  <c r="I15" i="33"/>
  <c r="S14" i="33"/>
  <c r="R14" i="33"/>
  <c r="H14" i="33"/>
  <c r="Q14" i="33"/>
  <c r="P14" i="33"/>
  <c r="O14" i="33"/>
  <c r="N14" i="33"/>
  <c r="M14" i="33"/>
  <c r="K14" i="33"/>
  <c r="I14" i="33"/>
  <c r="S13" i="33"/>
  <c r="R13" i="33"/>
  <c r="H13" i="33"/>
  <c r="Q13" i="33"/>
  <c r="P13" i="33"/>
  <c r="O13" i="33"/>
  <c r="N13" i="33"/>
  <c r="M13" i="33"/>
  <c r="K13" i="33"/>
  <c r="I13" i="33"/>
  <c r="S12" i="33"/>
  <c r="R12" i="33"/>
  <c r="H12" i="33"/>
  <c r="Q12" i="33"/>
  <c r="P12" i="33"/>
  <c r="O12" i="33"/>
  <c r="N12" i="33"/>
  <c r="M12" i="33"/>
  <c r="I12" i="33"/>
  <c r="S11" i="33"/>
  <c r="R11" i="33"/>
  <c r="H11" i="33"/>
  <c r="Q11" i="33"/>
  <c r="P11" i="33"/>
  <c r="O11" i="33"/>
  <c r="N11" i="33"/>
  <c r="M11" i="33"/>
  <c r="I11" i="33"/>
  <c r="S10" i="33"/>
  <c r="R10" i="33"/>
  <c r="H10" i="33"/>
  <c r="Q10" i="33"/>
  <c r="P10" i="33"/>
  <c r="O10" i="33"/>
  <c r="N10" i="33"/>
  <c r="M10" i="33"/>
  <c r="I10" i="33"/>
  <c r="S9" i="33"/>
  <c r="R9" i="33"/>
  <c r="H9" i="33"/>
  <c r="Q9" i="33"/>
  <c r="P9" i="33"/>
  <c r="O9" i="33"/>
  <c r="N9" i="33"/>
  <c r="M9" i="33"/>
  <c r="I9" i="33"/>
  <c r="S8" i="33"/>
  <c r="R8" i="33"/>
  <c r="H8" i="33"/>
  <c r="Q8" i="33"/>
  <c r="P8" i="33"/>
  <c r="O8" i="33"/>
  <c r="N8" i="33"/>
  <c r="M8" i="33"/>
  <c r="I8" i="33"/>
  <c r="S7" i="33"/>
  <c r="R7" i="33"/>
  <c r="H7" i="33"/>
  <c r="Q7" i="33"/>
  <c r="P7" i="33"/>
  <c r="O7" i="33"/>
  <c r="N7" i="33"/>
  <c r="M7" i="33"/>
  <c r="I7" i="33"/>
  <c r="S6" i="33"/>
  <c r="R6" i="33"/>
  <c r="H6" i="33"/>
  <c r="Q6" i="33"/>
  <c r="P6" i="33"/>
  <c r="O6" i="33"/>
  <c r="N6" i="33"/>
  <c r="M6" i="33"/>
  <c r="I6" i="33"/>
  <c r="S5" i="33"/>
  <c r="R5" i="33"/>
  <c r="H5" i="33"/>
  <c r="Q5" i="33"/>
  <c r="P5" i="33"/>
  <c r="O5" i="33"/>
  <c r="N5" i="33"/>
  <c r="M5" i="33"/>
  <c r="H4" i="33"/>
  <c r="Q4" i="33" s="1"/>
  <c r="O4" i="33"/>
  <c r="K5" i="33" s="1"/>
  <c r="I5" i="33"/>
  <c r="S4" i="33"/>
  <c r="R4" i="33"/>
  <c r="P4" i="33"/>
  <c r="N4" i="33"/>
  <c r="M4" i="33"/>
  <c r="I4" i="33"/>
  <c r="S34" i="32"/>
  <c r="R34" i="32"/>
  <c r="F34" i="32"/>
  <c r="H34" i="32"/>
  <c r="Q34" i="32"/>
  <c r="P34" i="32"/>
  <c r="O34" i="32"/>
  <c r="F6" i="32"/>
  <c r="N34" i="32"/>
  <c r="M34" i="32"/>
  <c r="I34" i="32"/>
  <c r="S33" i="32"/>
  <c r="R33" i="32"/>
  <c r="F33" i="32"/>
  <c r="H33" i="32"/>
  <c r="Q33" i="32"/>
  <c r="P33" i="32"/>
  <c r="O33" i="32"/>
  <c r="N33" i="32"/>
  <c r="M33" i="32"/>
  <c r="I33" i="32"/>
  <c r="S32" i="32"/>
  <c r="R32" i="32"/>
  <c r="F32" i="32"/>
  <c r="H32" i="32"/>
  <c r="Q32" i="32"/>
  <c r="P32" i="32"/>
  <c r="O32" i="32"/>
  <c r="N32" i="32"/>
  <c r="M32" i="32"/>
  <c r="I32" i="32"/>
  <c r="S31" i="32"/>
  <c r="R31" i="32"/>
  <c r="F31" i="32"/>
  <c r="H31" i="32"/>
  <c r="Q31" i="32"/>
  <c r="P31" i="32"/>
  <c r="O31" i="32"/>
  <c r="N31" i="32"/>
  <c r="M31" i="32"/>
  <c r="I31" i="32"/>
  <c r="S30" i="32"/>
  <c r="R30" i="32"/>
  <c r="F30" i="32"/>
  <c r="H30" i="32"/>
  <c r="Q30" i="32"/>
  <c r="P30" i="32"/>
  <c r="O30" i="32"/>
  <c r="N30" i="32"/>
  <c r="M30" i="32"/>
  <c r="F4" i="32"/>
  <c r="N4" i="32" s="1"/>
  <c r="F5" i="32"/>
  <c r="F7" i="32"/>
  <c r="F8" i="32"/>
  <c r="F9" i="32"/>
  <c r="F10" i="32"/>
  <c r="F11" i="32"/>
  <c r="F12" i="32"/>
  <c r="F13" i="32"/>
  <c r="F14" i="32"/>
  <c r="F15" i="32"/>
  <c r="F16" i="32"/>
  <c r="F17" i="32"/>
  <c r="F18" i="32"/>
  <c r="F19" i="32"/>
  <c r="F20" i="32"/>
  <c r="F21" i="32"/>
  <c r="F22" i="32"/>
  <c r="F23" i="32"/>
  <c r="F24" i="32"/>
  <c r="F25" i="32"/>
  <c r="F26" i="32"/>
  <c r="F27" i="32"/>
  <c r="F28" i="32"/>
  <c r="F29" i="32"/>
  <c r="I30" i="32"/>
  <c r="S29" i="32"/>
  <c r="R29" i="32"/>
  <c r="H29" i="32"/>
  <c r="Q29" i="32"/>
  <c r="P29" i="32"/>
  <c r="O29" i="32"/>
  <c r="N29" i="32"/>
  <c r="M29" i="32"/>
  <c r="I29" i="32"/>
  <c r="S28" i="32"/>
  <c r="R28" i="32"/>
  <c r="H28" i="32"/>
  <c r="Q28" i="32"/>
  <c r="P28" i="32"/>
  <c r="O28" i="32"/>
  <c r="N28" i="32"/>
  <c r="M28" i="32"/>
  <c r="I28" i="32"/>
  <c r="S27" i="32"/>
  <c r="R27" i="32"/>
  <c r="H27" i="32"/>
  <c r="Q27" i="32"/>
  <c r="P27" i="32"/>
  <c r="O27" i="32"/>
  <c r="N27" i="32"/>
  <c r="M27" i="32"/>
  <c r="I27" i="32"/>
  <c r="S26" i="32"/>
  <c r="R26" i="32"/>
  <c r="H26" i="32"/>
  <c r="Q26" i="32"/>
  <c r="P26" i="32"/>
  <c r="O26" i="32"/>
  <c r="N26" i="32"/>
  <c r="M26" i="32"/>
  <c r="I26" i="32"/>
  <c r="S25" i="32"/>
  <c r="R25" i="32"/>
  <c r="H25" i="32"/>
  <c r="Q25" i="32"/>
  <c r="P25" i="32"/>
  <c r="O25" i="32"/>
  <c r="N25" i="32"/>
  <c r="M25" i="32"/>
  <c r="I25" i="32"/>
  <c r="S24" i="32"/>
  <c r="R24" i="32"/>
  <c r="H24" i="32"/>
  <c r="Q24" i="32"/>
  <c r="P24" i="32"/>
  <c r="O24" i="32"/>
  <c r="N24" i="32"/>
  <c r="M24" i="32"/>
  <c r="K24" i="32"/>
  <c r="K29" i="32" s="1"/>
  <c r="I24" i="32"/>
  <c r="S23" i="32"/>
  <c r="R23" i="32"/>
  <c r="H23" i="32"/>
  <c r="Q23" i="32"/>
  <c r="P23" i="32"/>
  <c r="O23" i="32"/>
  <c r="N23" i="32"/>
  <c r="M23" i="32"/>
  <c r="K23" i="32"/>
  <c r="K28" i="32" s="1"/>
  <c r="I23" i="32"/>
  <c r="S22" i="32"/>
  <c r="R22" i="32"/>
  <c r="H22" i="32"/>
  <c r="Q22" i="32"/>
  <c r="P22" i="32"/>
  <c r="O22" i="32"/>
  <c r="N22" i="32"/>
  <c r="M22" i="32"/>
  <c r="I22" i="32"/>
  <c r="S21" i="32"/>
  <c r="R21" i="32"/>
  <c r="H21" i="32"/>
  <c r="Q21" i="32"/>
  <c r="P21" i="32"/>
  <c r="O21" i="32"/>
  <c r="N21" i="32"/>
  <c r="M21" i="32"/>
  <c r="I21" i="32"/>
  <c r="S20" i="32"/>
  <c r="R20" i="32"/>
  <c r="H20" i="32"/>
  <c r="Q20" i="32"/>
  <c r="P20" i="32"/>
  <c r="O20" i="32"/>
  <c r="N20" i="32"/>
  <c r="M20" i="32"/>
  <c r="I20" i="32"/>
  <c r="S19" i="32"/>
  <c r="R19" i="32"/>
  <c r="H19" i="32"/>
  <c r="Q19" i="32"/>
  <c r="P19" i="32"/>
  <c r="O19" i="32"/>
  <c r="N19" i="32"/>
  <c r="M19" i="32"/>
  <c r="K19" i="32"/>
  <c r="I19" i="32"/>
  <c r="S18" i="32"/>
  <c r="R18" i="32"/>
  <c r="H18" i="32"/>
  <c r="Q18" i="32"/>
  <c r="P18" i="32"/>
  <c r="O18" i="32"/>
  <c r="N18" i="32"/>
  <c r="M18" i="32"/>
  <c r="K18" i="32"/>
  <c r="I18" i="32"/>
  <c r="S17" i="32"/>
  <c r="R17" i="32"/>
  <c r="H17" i="32"/>
  <c r="Q17" i="32"/>
  <c r="P17" i="32"/>
  <c r="O17" i="32"/>
  <c r="N17" i="32"/>
  <c r="M17" i="32"/>
  <c r="I17" i="32"/>
  <c r="S16" i="32"/>
  <c r="R16" i="32"/>
  <c r="H16" i="32"/>
  <c r="Q16" i="32"/>
  <c r="P16" i="32"/>
  <c r="O16" i="32"/>
  <c r="N16" i="32"/>
  <c r="M16" i="32"/>
  <c r="I16" i="32"/>
  <c r="S15" i="32"/>
  <c r="R15" i="32"/>
  <c r="H15" i="32"/>
  <c r="Q15" i="32"/>
  <c r="P15" i="32"/>
  <c r="O15" i="32"/>
  <c r="N15" i="32"/>
  <c r="M15" i="32"/>
  <c r="I15" i="32"/>
  <c r="S14" i="32"/>
  <c r="R14" i="32"/>
  <c r="H14" i="32"/>
  <c r="Q14" i="32"/>
  <c r="P14" i="32"/>
  <c r="O14" i="32"/>
  <c r="N14" i="32"/>
  <c r="M14" i="32"/>
  <c r="K14" i="32"/>
  <c r="I14" i="32"/>
  <c r="S13" i="32"/>
  <c r="R13" i="32"/>
  <c r="H13" i="32"/>
  <c r="Q13" i="32"/>
  <c r="P13" i="32"/>
  <c r="O13" i="32"/>
  <c r="N13" i="32"/>
  <c r="M13" i="32"/>
  <c r="K13" i="32"/>
  <c r="I13" i="32"/>
  <c r="S12" i="32"/>
  <c r="R12" i="32"/>
  <c r="H12" i="32"/>
  <c r="Q12" i="32"/>
  <c r="P12" i="32"/>
  <c r="O12" i="32"/>
  <c r="N12" i="32"/>
  <c r="M12" i="32"/>
  <c r="I12" i="32"/>
  <c r="S11" i="32"/>
  <c r="R11" i="32"/>
  <c r="H11" i="32"/>
  <c r="Q11" i="32"/>
  <c r="P11" i="32"/>
  <c r="O11" i="32"/>
  <c r="N11" i="32"/>
  <c r="M11" i="32"/>
  <c r="I11" i="32"/>
  <c r="S10" i="32"/>
  <c r="R10" i="32"/>
  <c r="H10" i="32"/>
  <c r="Q10" i="32"/>
  <c r="P10" i="32"/>
  <c r="O10" i="32"/>
  <c r="N10" i="32"/>
  <c r="M10" i="32"/>
  <c r="I10" i="32"/>
  <c r="S9" i="32"/>
  <c r="R9" i="32"/>
  <c r="H9" i="32"/>
  <c r="Q9" i="32"/>
  <c r="P9" i="32"/>
  <c r="O9" i="32"/>
  <c r="N9" i="32"/>
  <c r="M9" i="32"/>
  <c r="I9" i="32"/>
  <c r="S8" i="32"/>
  <c r="R8" i="32"/>
  <c r="H8" i="32"/>
  <c r="Q8" i="32"/>
  <c r="P8" i="32"/>
  <c r="O8" i="32"/>
  <c r="N8" i="32"/>
  <c r="M8" i="32"/>
  <c r="I8" i="32"/>
  <c r="S7" i="32"/>
  <c r="R7" i="32"/>
  <c r="H7" i="32"/>
  <c r="Q7" i="32"/>
  <c r="P7" i="32"/>
  <c r="O7" i="32"/>
  <c r="N7" i="32"/>
  <c r="M7" i="32"/>
  <c r="I7" i="32"/>
  <c r="S6" i="32"/>
  <c r="R6" i="32"/>
  <c r="H6" i="32"/>
  <c r="Q6" i="32"/>
  <c r="P6" i="32"/>
  <c r="O6" i="32"/>
  <c r="N6" i="32"/>
  <c r="M6" i="32"/>
  <c r="I6" i="32"/>
  <c r="S5" i="32"/>
  <c r="R5" i="32"/>
  <c r="H5" i="32"/>
  <c r="Q5" i="32"/>
  <c r="P5" i="32"/>
  <c r="O5" i="32"/>
  <c r="N5" i="32"/>
  <c r="M5" i="32"/>
  <c r="I5" i="32"/>
  <c r="S4" i="32"/>
  <c r="R4" i="32"/>
  <c r="I4" i="32"/>
  <c r="S4" i="2"/>
  <c r="F4" i="2"/>
  <c r="F12" i="2"/>
  <c r="F13" i="2"/>
  <c r="F14" i="2"/>
  <c r="F15" i="2"/>
  <c r="F16" i="2"/>
  <c r="F17" i="2"/>
  <c r="F18" i="2"/>
  <c r="F19" i="2"/>
  <c r="F20" i="2"/>
  <c r="F21" i="2"/>
  <c r="F22" i="2"/>
  <c r="F23" i="2"/>
  <c r="F24" i="2"/>
  <c r="F25" i="2"/>
  <c r="F26" i="2"/>
  <c r="F27" i="2"/>
  <c r="F28" i="2"/>
  <c r="F29" i="2"/>
  <c r="F30" i="2"/>
  <c r="F31" i="2"/>
  <c r="F32" i="2"/>
  <c r="F33" i="2"/>
  <c r="F34" i="2"/>
  <c r="F9" i="2"/>
  <c r="F10" i="2"/>
  <c r="F11" i="2"/>
  <c r="F8" i="2"/>
  <c r="H34" i="2"/>
  <c r="H33" i="2"/>
  <c r="H32" i="2"/>
  <c r="H31" i="2"/>
  <c r="H30" i="2"/>
  <c r="H29" i="2"/>
  <c r="H28" i="2"/>
  <c r="H27" i="2"/>
  <c r="H26" i="2"/>
  <c r="H25" i="2"/>
  <c r="H24" i="2"/>
  <c r="H23" i="2"/>
  <c r="H22" i="2"/>
  <c r="H21" i="2"/>
  <c r="H20" i="2"/>
  <c r="H19" i="2"/>
  <c r="H18" i="2"/>
  <c r="H17" i="2"/>
  <c r="H16" i="2"/>
  <c r="H15" i="2"/>
  <c r="H14" i="2"/>
  <c r="H13" i="2"/>
  <c r="H12" i="2"/>
  <c r="H11" i="2"/>
  <c r="H4" i="2"/>
  <c r="I33" i="2"/>
  <c r="I32" i="2"/>
  <c r="I31" i="2"/>
  <c r="I30" i="2"/>
  <c r="I29" i="2"/>
  <c r="I28" i="2"/>
  <c r="I27" i="2"/>
  <c r="I26" i="2"/>
  <c r="I25" i="2"/>
  <c r="I24" i="2"/>
  <c r="I23" i="2"/>
  <c r="I22" i="2"/>
  <c r="I21" i="2"/>
  <c r="I20" i="2"/>
  <c r="I19" i="2"/>
  <c r="I18" i="2"/>
  <c r="I17" i="2"/>
  <c r="I16" i="2"/>
  <c r="I15" i="2"/>
  <c r="I14" i="2"/>
  <c r="I13" i="2"/>
  <c r="I12" i="2"/>
  <c r="I4" i="2"/>
  <c r="I11"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4" i="2"/>
  <c r="F6" i="2"/>
  <c r="N34" i="2"/>
  <c r="N33" i="2"/>
  <c r="N32" i="2"/>
  <c r="N31" i="2"/>
  <c r="N30" i="2"/>
  <c r="N29" i="2"/>
  <c r="N28" i="2"/>
  <c r="N27" i="2"/>
  <c r="N26" i="2"/>
  <c r="N25" i="2"/>
  <c r="N24" i="2"/>
  <c r="N23" i="2"/>
  <c r="N22" i="2"/>
  <c r="N21" i="2"/>
  <c r="N20" i="2"/>
  <c r="N19" i="2"/>
  <c r="N18" i="2"/>
  <c r="N17" i="2"/>
  <c r="N16" i="2"/>
  <c r="N15" i="2"/>
  <c r="N14" i="2"/>
  <c r="N13" i="2"/>
  <c r="N12" i="2"/>
  <c r="N11" i="2"/>
  <c r="N10" i="2"/>
  <c r="N9" i="2"/>
  <c r="S34" i="2"/>
  <c r="S33" i="2"/>
  <c r="S32" i="2"/>
  <c r="S31" i="2"/>
  <c r="S30" i="2"/>
  <c r="S29" i="2"/>
  <c r="S28" i="2"/>
  <c r="S27" i="2"/>
  <c r="S26" i="2"/>
  <c r="S25" i="2"/>
  <c r="S24" i="2"/>
  <c r="S23" i="2"/>
  <c r="S22" i="2"/>
  <c r="S21" i="2"/>
  <c r="S20" i="2"/>
  <c r="S19" i="2"/>
  <c r="S18" i="2"/>
  <c r="S17" i="2"/>
  <c r="S16" i="2"/>
  <c r="S15" i="2"/>
  <c r="S14" i="2"/>
  <c r="S13" i="2"/>
  <c r="S12" i="2"/>
  <c r="S11" i="2"/>
  <c r="S10" i="2"/>
  <c r="S9" i="2"/>
  <c r="S8" i="2"/>
  <c r="S7" i="2"/>
  <c r="S6" i="2"/>
  <c r="S5" i="2"/>
  <c r="K19" i="2"/>
  <c r="K18" i="2"/>
  <c r="F5" i="2"/>
  <c r="F7" i="2"/>
  <c r="K15" i="2"/>
  <c r="K14" i="2"/>
  <c r="K13" i="2"/>
  <c r="I10" i="2"/>
  <c r="I9" i="2"/>
  <c r="I8" i="2"/>
  <c r="I7" i="2"/>
  <c r="I6" i="2"/>
  <c r="I5" i="2"/>
  <c r="H10" i="2"/>
  <c r="H9" i="2"/>
  <c r="H8" i="2"/>
  <c r="H7" i="2"/>
  <c r="H6" i="2"/>
  <c r="O7" i="2"/>
  <c r="O6" i="2"/>
  <c r="H5" i="2"/>
  <c r="O5" i="2"/>
  <c r="O4" i="2"/>
  <c r="Q5" i="2"/>
  <c r="P5" i="2"/>
  <c r="Q4" i="2"/>
  <c r="P4" i="2"/>
  <c r="O8" i="2"/>
  <c r="O9" i="2"/>
  <c r="O10" i="2"/>
  <c r="P6" i="2"/>
  <c r="P7" i="2"/>
  <c r="P8" i="2"/>
  <c r="P9" i="2"/>
  <c r="P10" i="2"/>
  <c r="O12" i="2"/>
  <c r="P12" i="2"/>
  <c r="O13" i="2"/>
  <c r="P13" i="2"/>
  <c r="O11" i="2"/>
  <c r="P11" i="2"/>
  <c r="O14" i="2"/>
  <c r="O15" i="2"/>
  <c r="O16" i="2"/>
  <c r="O17" i="2"/>
  <c r="O18" i="2"/>
  <c r="O19" i="2"/>
  <c r="O20" i="2"/>
  <c r="O21" i="2"/>
  <c r="O22" i="2"/>
  <c r="O23" i="2"/>
  <c r="O24" i="2"/>
  <c r="O25" i="2"/>
  <c r="O26" i="2"/>
  <c r="O27" i="2"/>
  <c r="O28" i="2"/>
  <c r="O29" i="2"/>
  <c r="O30" i="2"/>
  <c r="O31" i="2"/>
  <c r="O32" i="2"/>
  <c r="O33" i="2"/>
  <c r="O34" i="2"/>
  <c r="P14" i="2"/>
  <c r="P15" i="2"/>
  <c r="P16" i="2"/>
  <c r="P17" i="2"/>
  <c r="P18" i="2"/>
  <c r="P19" i="2"/>
  <c r="P20" i="2"/>
  <c r="P21" i="2"/>
  <c r="P22" i="2"/>
  <c r="P23" i="2"/>
  <c r="P24" i="2"/>
  <c r="P25" i="2"/>
  <c r="P26" i="2"/>
  <c r="P27" i="2"/>
  <c r="P28" i="2"/>
  <c r="P29" i="2"/>
  <c r="P30" i="2"/>
  <c r="P31" i="2"/>
  <c r="P32" i="2"/>
  <c r="P33" i="2"/>
  <c r="P34" i="2"/>
  <c r="K4" i="2"/>
  <c r="Q6" i="2"/>
  <c r="Q7" i="2"/>
  <c r="Q8" i="2"/>
  <c r="Q9" i="2"/>
  <c r="Q10" i="2"/>
  <c r="Q12" i="2"/>
  <c r="Q13" i="2"/>
  <c r="Q11" i="2"/>
  <c r="Q14" i="2"/>
  <c r="Q15" i="2"/>
  <c r="Q16" i="2"/>
  <c r="Q17" i="2"/>
  <c r="Q18" i="2"/>
  <c r="Q19" i="2"/>
  <c r="Q20" i="2"/>
  <c r="Q21" i="2"/>
  <c r="Q22" i="2"/>
  <c r="Q23" i="2"/>
  <c r="Q24" i="2"/>
  <c r="Q25" i="2"/>
  <c r="Q26" i="2"/>
  <c r="Q27" i="2"/>
  <c r="Q28" i="2"/>
  <c r="Q29" i="2"/>
  <c r="Q30" i="2"/>
  <c r="Q31" i="2"/>
  <c r="Q32" i="2"/>
  <c r="Q33" i="2"/>
  <c r="Q34" i="2"/>
  <c r="K5" i="2"/>
  <c r="M4" i="2"/>
  <c r="N4" i="2"/>
  <c r="N6" i="2"/>
  <c r="N5" i="2"/>
  <c r="N8" i="2"/>
  <c r="N7" i="2"/>
  <c r="M9" i="2"/>
  <c r="M8" i="2"/>
  <c r="M6" i="2"/>
  <c r="I34" i="2"/>
  <c r="F23" i="1"/>
  <c r="M16" i="1"/>
  <c r="M17" i="1"/>
  <c r="M11" i="1"/>
  <c r="M12" i="1"/>
  <c r="M13" i="1"/>
  <c r="M14" i="1"/>
  <c r="K25" i="2"/>
  <c r="K20" i="2"/>
  <c r="K30" i="2"/>
  <c r="K24" i="2"/>
  <c r="K29" i="2"/>
  <c r="K23" i="2"/>
  <c r="K28" i="2"/>
  <c r="M10" i="2"/>
  <c r="M11" i="2"/>
  <c r="M12" i="2"/>
  <c r="M13" i="2"/>
  <c r="M14" i="2"/>
  <c r="M15" i="2"/>
  <c r="M16" i="2"/>
  <c r="M17" i="2"/>
  <c r="M18" i="2"/>
  <c r="M19" i="2"/>
  <c r="M20" i="2"/>
  <c r="M21" i="2"/>
  <c r="M22" i="2"/>
  <c r="M23" i="2"/>
  <c r="M24" i="2"/>
  <c r="M25" i="2"/>
  <c r="M26" i="2"/>
  <c r="M27" i="2"/>
  <c r="M28" i="2"/>
  <c r="M29" i="2"/>
  <c r="M30" i="2"/>
  <c r="M31" i="2"/>
  <c r="M32" i="2"/>
  <c r="M33" i="2"/>
  <c r="M34" i="2"/>
  <c r="M5" i="2"/>
  <c r="M7" i="2"/>
  <c r="G11" i="1" l="1"/>
  <c r="G13" i="1" s="1"/>
  <c r="K15" i="32"/>
  <c r="K20" i="32"/>
  <c r="K25" i="32"/>
  <c r="H4" i="32"/>
  <c r="O4" i="32" s="1"/>
  <c r="M4" i="32"/>
  <c r="K30" i="32"/>
  <c r="K4" i="33"/>
  <c r="H21" i="1" l="1"/>
  <c r="H22" i="1"/>
  <c r="H20" i="1"/>
  <c r="P4" i="32"/>
  <c r="K4" i="32" s="1"/>
  <c r="Q4" i="32"/>
  <c r="K5" i="32" s="1"/>
</calcChain>
</file>

<file path=xl/sharedStrings.xml><?xml version="1.0" encoding="utf-8"?>
<sst xmlns="http://schemas.openxmlformats.org/spreadsheetml/2006/main" count="375" uniqueCount="57">
  <si>
    <t>Glucose (mg/dL)</t>
  </si>
  <si>
    <t>Ketones (mmol)</t>
  </si>
  <si>
    <t>Glucose/Ketone Index</t>
  </si>
  <si>
    <t>January</t>
  </si>
  <si>
    <t>Date</t>
  </si>
  <si>
    <t>Average</t>
  </si>
  <si>
    <t>Glucose</t>
  </si>
  <si>
    <t>Ketone</t>
  </si>
  <si>
    <t>GK Index</t>
  </si>
  <si>
    <t>February</t>
  </si>
  <si>
    <t>March</t>
  </si>
  <si>
    <t>April</t>
  </si>
  <si>
    <t>May</t>
  </si>
  <si>
    <t>Glucose Units Converter</t>
  </si>
  <si>
    <t>mg/dL</t>
  </si>
  <si>
    <t>mmol</t>
  </si>
  <si>
    <t>=</t>
  </si>
  <si>
    <t>Ketone Units Converter</t>
  </si>
  <si>
    <t>Yes</t>
  </si>
  <si>
    <t>No</t>
  </si>
  <si>
    <t>Target Glucose/Ketone Index?</t>
  </si>
  <si>
    <t>Lowest</t>
  </si>
  <si>
    <t>Highest</t>
  </si>
  <si>
    <t>Absolute glucose levels in target zone?</t>
  </si>
  <si>
    <t>GKI in target zone?</t>
  </si>
  <si>
    <t>EXAMPLE</t>
  </si>
  <si>
    <t>Weight (in kilograms)</t>
  </si>
  <si>
    <t>Height (in centimeters)</t>
  </si>
  <si>
    <t>Physical activity</t>
  </si>
  <si>
    <t>kcal</t>
  </si>
  <si>
    <t>Biological sex (M = 1 / F = 2)</t>
  </si>
  <si>
    <t>%</t>
  </si>
  <si>
    <t>TOTAL (must be 100%)</t>
  </si>
  <si>
    <t xml:space="preserve">BASAL METABOLIC RATE </t>
  </si>
  <si>
    <t xml:space="preserve">TOTAL DAILY CALORIC INTAKE </t>
  </si>
  <si>
    <t xml:space="preserve">Age (in years)        </t>
  </si>
  <si>
    <t>grams</t>
  </si>
  <si>
    <t xml:space="preserve">mg/dl </t>
  </si>
  <si>
    <t>WRITE HERE ↓</t>
  </si>
  <si>
    <t xml:space="preserve">Range </t>
  </si>
  <si>
    <t>(variability)</t>
  </si>
  <si>
    <t>Time in the Metabolic Management Zone</t>
  </si>
  <si>
    <t>(this will be automatically reflected in the next sections)</t>
  </si>
  <si>
    <t>June</t>
  </si>
  <si>
    <t>July</t>
  </si>
  <si>
    <t>August</t>
  </si>
  <si>
    <t>September</t>
  </si>
  <si>
    <t>October</t>
  </si>
  <si>
    <t>November</t>
  </si>
  <si>
    <t>December</t>
  </si>
  <si>
    <r>
      <t>(</t>
    </r>
    <r>
      <rPr>
        <b/>
        <sz val="9"/>
        <rFont val="Calibri"/>
        <family val="2"/>
        <charset val="238"/>
        <scheme val="minor"/>
      </rPr>
      <t>0</t>
    </r>
    <r>
      <rPr>
        <sz val="9"/>
        <rFont val="Calibri"/>
        <family val="2"/>
        <scheme val="minor"/>
      </rPr>
      <t xml:space="preserve"> = Sedentary / </t>
    </r>
    <r>
      <rPr>
        <b/>
        <sz val="9"/>
        <rFont val="Calibri"/>
        <family val="2"/>
        <charset val="238"/>
        <scheme val="minor"/>
      </rPr>
      <t>1</t>
    </r>
    <r>
      <rPr>
        <sz val="9"/>
        <rFont val="Calibri"/>
        <family val="2"/>
        <scheme val="minor"/>
      </rPr>
      <t xml:space="preserve"> = 1 to 3 hours of light exercise per </t>
    </r>
    <r>
      <rPr>
        <sz val="9"/>
        <rFont val="Calibri"/>
        <family val="2"/>
        <charset val="238"/>
        <scheme val="minor"/>
      </rPr>
      <t>week</t>
    </r>
    <r>
      <rPr>
        <sz val="9"/>
        <rFont val="Calibri"/>
        <family val="2"/>
        <scheme val="minor"/>
      </rPr>
      <t xml:space="preserve"> / </t>
    </r>
    <r>
      <rPr>
        <b/>
        <sz val="9"/>
        <rFont val="Calibri"/>
        <family val="2"/>
        <charset val="238"/>
        <scheme val="minor"/>
      </rPr>
      <t>2</t>
    </r>
    <r>
      <rPr>
        <sz val="9"/>
        <rFont val="Calibri"/>
        <family val="2"/>
        <scheme val="minor"/>
      </rPr>
      <t xml:space="preserve"> = 3 to 5 hours of moderate exercise per week / </t>
    </r>
    <r>
      <rPr>
        <b/>
        <sz val="9"/>
        <rFont val="Calibri"/>
        <family val="2"/>
        <charset val="238"/>
        <scheme val="minor"/>
      </rPr>
      <t>3</t>
    </r>
    <r>
      <rPr>
        <sz val="9"/>
        <rFont val="Calibri"/>
        <family val="2"/>
        <scheme val="minor"/>
      </rPr>
      <t xml:space="preserve"> =  intense exercise 6 to 7 days per week)</t>
    </r>
  </si>
  <si>
    <r>
      <t>Questions:</t>
    </r>
    <r>
      <rPr>
        <sz val="11.5"/>
        <color theme="1"/>
        <rFont val="Calibri"/>
        <scheme val="minor"/>
      </rPr>
      <t xml:space="preserve"> Contact Dr. Tomás Duraj at </t>
    </r>
    <r>
      <rPr>
        <b/>
        <sz val="11.5"/>
        <color theme="1"/>
        <rFont val="Calibri"/>
        <scheme val="minor"/>
      </rPr>
      <t>durajto@gmail.com</t>
    </r>
  </si>
  <si>
    <t>Note: should not exceed 50 g, lower is better</t>
  </si>
  <si>
    <t>Note: between 0.8 to 2.2 g/kg of body weight</t>
  </si>
  <si>
    <t>% carbohydrate (typically &lt; 10%)</t>
  </si>
  <si>
    <t>% protein (10 to 30%, individualize to avoid LBM loss)</t>
  </si>
  <si>
    <t>% fat (the rest, to add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</si>
</sst>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9" x14ac:knownFonts="1">
    <font>
      <sz val="12"/>
      <color theme="1"/>
      <name val="Calibri"/>
      <family val="2"/>
      <scheme val="minor"/>
    </font>
    <font>
      <sz val="11"/>
      <color theme="1"/>
      <name val="Calibri"/>
      <family val="2"/>
      <scheme val="minor"/>
    </font>
    <font>
      <b/>
      <sz val="12"/>
      <color theme="1"/>
      <name val="Calibri"/>
      <family val="2"/>
      <scheme val="minor"/>
    </font>
    <font>
      <sz val="16"/>
      <color theme="1"/>
      <name val="Calibri"/>
      <scheme val="minor"/>
    </font>
    <font>
      <b/>
      <sz val="16"/>
      <color theme="1"/>
      <name val="Calibri"/>
      <scheme val="minor"/>
    </font>
    <font>
      <b/>
      <sz val="22"/>
      <color theme="1"/>
      <name val="Calibri"/>
      <scheme val="minor"/>
    </font>
    <font>
      <u/>
      <sz val="12"/>
      <color theme="10"/>
      <name val="Calibri"/>
      <family val="2"/>
      <scheme val="minor"/>
    </font>
    <font>
      <u/>
      <sz val="12"/>
      <color theme="11"/>
      <name val="Calibri"/>
      <family val="2"/>
      <scheme val="minor"/>
    </font>
    <font>
      <sz val="18"/>
      <color theme="1"/>
      <name val="Calibri"/>
      <scheme val="minor"/>
    </font>
    <font>
      <sz val="14"/>
      <color theme="1"/>
      <name val="Calibri"/>
      <scheme val="minor"/>
    </font>
    <font>
      <b/>
      <sz val="11.5"/>
      <color theme="1"/>
      <name val="Calibri"/>
      <scheme val="minor"/>
    </font>
    <font>
      <sz val="11.5"/>
      <color theme="1"/>
      <name val="Calibri"/>
      <scheme val="minor"/>
    </font>
    <font>
      <sz val="8"/>
      <name val="Calibri"/>
      <family val="2"/>
      <scheme val="minor"/>
    </font>
    <font>
      <sz val="10"/>
      <color theme="1"/>
      <name val="Calibri"/>
      <family val="2"/>
      <scheme val="minor"/>
    </font>
    <font>
      <sz val="8"/>
      <color theme="1"/>
      <name val="Calibri"/>
      <family val="2"/>
      <scheme val="minor"/>
    </font>
    <font>
      <b/>
      <sz val="11.5"/>
      <color theme="1"/>
      <name val="Calibri"/>
      <family val="2"/>
      <charset val="238"/>
      <scheme val="minor"/>
    </font>
    <font>
      <sz val="16"/>
      <color theme="1"/>
      <name val="Calibri"/>
      <family val="2"/>
      <charset val="238"/>
      <scheme val="minor"/>
    </font>
    <font>
      <sz val="12"/>
      <color theme="1"/>
      <name val="Calibri"/>
      <family val="2"/>
      <scheme val="minor"/>
    </font>
    <font>
      <sz val="11"/>
      <color rgb="FF3F3F7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0"/>
      <color theme="1"/>
      <name val="Calibri"/>
      <family val="2"/>
      <charset val="238"/>
      <scheme val="minor"/>
    </font>
    <font>
      <sz val="9"/>
      <color theme="1"/>
      <name val="Calibri"/>
      <family val="2"/>
      <scheme val="minor"/>
    </font>
    <font>
      <sz val="8"/>
      <color theme="1"/>
      <name val="Calibri"/>
      <family val="2"/>
      <charset val="238"/>
      <scheme val="minor"/>
    </font>
    <font>
      <b/>
      <sz val="11"/>
      <color theme="1"/>
      <name val="Calibri"/>
      <family val="2"/>
      <charset val="238"/>
      <scheme val="minor"/>
    </font>
    <font>
      <sz val="11"/>
      <name val="Calibri"/>
      <family val="2"/>
      <scheme val="minor"/>
    </font>
    <font>
      <sz val="9"/>
      <name val="Calibri"/>
      <family val="2"/>
      <scheme val="minor"/>
    </font>
    <font>
      <b/>
      <sz val="10"/>
      <color rgb="FFFA7D00"/>
      <name val="Calibri"/>
      <family val="2"/>
      <scheme val="minor"/>
    </font>
    <font>
      <sz val="12"/>
      <color theme="0" tint="-0.499984740745262"/>
      <name val="Calibri"/>
      <family val="2"/>
      <scheme val="minor"/>
    </font>
    <font>
      <b/>
      <sz val="14"/>
      <color theme="1"/>
      <name val="Calibri"/>
      <family val="2"/>
      <charset val="238"/>
      <scheme val="minor"/>
    </font>
    <font>
      <b/>
      <sz val="16"/>
      <color theme="1"/>
      <name val="Calibri"/>
      <family val="2"/>
      <charset val="238"/>
      <scheme val="minor"/>
    </font>
    <font>
      <b/>
      <sz val="14"/>
      <color rgb="FFFA7D00"/>
      <name val="Calibri"/>
      <family val="2"/>
      <scheme val="minor"/>
    </font>
    <font>
      <b/>
      <i/>
      <sz val="12"/>
      <color theme="1"/>
      <name val="Calibri"/>
      <family val="2"/>
      <charset val="238"/>
      <scheme val="minor"/>
    </font>
    <font>
      <sz val="9"/>
      <name val="Calibri"/>
      <family val="2"/>
      <charset val="238"/>
      <scheme val="minor"/>
    </font>
    <font>
      <b/>
      <sz val="22"/>
      <color theme="1"/>
      <name val="Calibri"/>
      <family val="2"/>
      <charset val="238"/>
      <scheme val="minor"/>
    </font>
    <font>
      <b/>
      <sz val="9"/>
      <name val="Calibri"/>
      <family val="2"/>
      <charset val="238"/>
      <scheme val="minor"/>
    </font>
    <font>
      <b/>
      <sz val="11"/>
      <color rgb="FF3F3F76"/>
      <name val="Calibri"/>
      <family val="2"/>
      <charset val="238"/>
      <scheme val="minor"/>
    </font>
    <font>
      <sz val="10"/>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39997558519241921"/>
        <bgColor indexed="65"/>
      </patternFill>
    </fill>
    <fill>
      <patternFill patternType="solid">
        <fgColor theme="5"/>
      </patternFill>
    </fill>
    <fill>
      <patternFill patternType="solid">
        <fgColor theme="6" tint="0.39997558519241921"/>
        <bgColor indexed="64"/>
      </patternFill>
    </fill>
    <fill>
      <patternFill patternType="solid">
        <fgColor theme="5" tint="0.59999389629810485"/>
        <bgColor indexed="64"/>
      </patternFill>
    </fill>
    <fill>
      <patternFill patternType="solid">
        <fgColor theme="5" tint="0.7999816888943144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rgb="FF7F7F7F"/>
      </left>
      <right style="thin">
        <color rgb="FF7F7F7F"/>
      </right>
      <top/>
      <bottom style="thin">
        <color rgb="FF7F7F7F"/>
      </bottom>
      <diagonal/>
    </border>
    <border>
      <left style="thin">
        <color rgb="FF7F7F7F"/>
      </left>
      <right/>
      <top style="thin">
        <color rgb="FF7F7F7F"/>
      </top>
      <bottom style="thin">
        <color indexed="64"/>
      </bottom>
      <diagonal/>
    </border>
    <border>
      <left style="thin">
        <color rgb="FF7F7F7F"/>
      </left>
      <right style="thin">
        <color rgb="FF7F7F7F"/>
      </right>
      <top style="thin">
        <color rgb="FF7F7F7F"/>
      </top>
      <bottom/>
      <diagonal/>
    </border>
  </borders>
  <cellStyleXfs count="59">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18" fillId="3" borderId="2" applyNumberFormat="0" applyAlignment="0" applyProtection="0"/>
    <xf numFmtId="0" fontId="19" fillId="4" borderId="2" applyNumberFormat="0" applyAlignment="0" applyProtection="0"/>
    <xf numFmtId="0" fontId="20" fillId="5" borderId="4" applyNumberFormat="0" applyAlignment="0" applyProtection="0"/>
    <xf numFmtId="0" fontId="17" fillId="6" borderId="5" applyNumberFormat="0" applyFont="0" applyAlignment="0" applyProtection="0"/>
    <xf numFmtId="0" fontId="1" fillId="7" borderId="0" applyNumberFormat="0" applyBorder="0" applyAlignment="0" applyProtection="0"/>
    <xf numFmtId="0" fontId="21" fillId="8" borderId="0" applyNumberFormat="0" applyBorder="0" applyAlignment="0" applyProtection="0"/>
  </cellStyleXfs>
  <cellXfs count="81">
    <xf numFmtId="0" fontId="0" fillId="0" borderId="0" xfId="0"/>
    <xf numFmtId="0" fontId="2" fillId="0" borderId="0" xfId="0" applyFont="1"/>
    <xf numFmtId="2" fontId="0" fillId="0" borderId="0" xfId="0" applyNumberFormat="1"/>
    <xf numFmtId="0" fontId="0" fillId="2" borderId="0" xfId="0" applyFill="1"/>
    <xf numFmtId="0" fontId="4" fillId="2" borderId="0" xfId="0" applyFont="1" applyFill="1"/>
    <xf numFmtId="0" fontId="4" fillId="2" borderId="0" xfId="0" applyFont="1" applyFill="1" applyAlignment="1">
      <alignment horizontal="center" vertical="center" wrapText="1"/>
    </xf>
    <xf numFmtId="0" fontId="3" fillId="2" borderId="1" xfId="0" applyFont="1" applyFill="1" applyBorder="1" applyAlignment="1" applyProtection="1">
      <alignment horizontal="center" vertical="center"/>
      <protection locked="0"/>
    </xf>
    <xf numFmtId="0" fontId="3" fillId="2" borderId="0" xfId="0" applyFont="1" applyFill="1" applyAlignment="1">
      <alignment horizontal="center" vertical="center"/>
    </xf>
    <xf numFmtId="2" fontId="3" fillId="2" borderId="1" xfId="0" applyNumberFormat="1" applyFont="1" applyFill="1" applyBorder="1" applyAlignment="1" applyProtection="1">
      <alignment horizontal="center" vertical="center"/>
      <protection locked="0" hidden="1"/>
    </xf>
    <xf numFmtId="0" fontId="9" fillId="2" borderId="0" xfId="0" applyFont="1" applyFill="1" applyAlignment="1">
      <alignment horizontal="center" vertical="center"/>
    </xf>
    <xf numFmtId="0" fontId="4" fillId="2" borderId="0" xfId="0" applyFont="1" applyFill="1" applyAlignment="1">
      <alignment horizontal="right" vertical="center"/>
    </xf>
    <xf numFmtId="0" fontId="3" fillId="2" borderId="0" xfId="0" applyFont="1" applyFill="1" applyAlignment="1">
      <alignment horizontal="right" vertical="center"/>
    </xf>
    <xf numFmtId="2" fontId="3" fillId="2" borderId="0" xfId="0" applyNumberFormat="1" applyFont="1" applyFill="1" applyAlignment="1">
      <alignment horizontal="center" vertical="center"/>
    </xf>
    <xf numFmtId="0" fontId="0" fillId="2" borderId="0" xfId="0" applyFill="1" applyAlignment="1">
      <alignment horizontal="right" vertical="center"/>
    </xf>
    <xf numFmtId="0" fontId="8" fillId="2" borderId="1" xfId="0" applyFont="1" applyFill="1" applyBorder="1" applyAlignment="1" applyProtection="1">
      <alignment horizontal="center" vertical="center"/>
      <protection locked="0"/>
    </xf>
    <xf numFmtId="0" fontId="4" fillId="2" borderId="0" xfId="0" applyFont="1" applyFill="1" applyAlignment="1">
      <alignment horizontal="center"/>
    </xf>
    <xf numFmtId="0" fontId="4" fillId="2" borderId="0" xfId="0" applyFont="1" applyFill="1" applyAlignment="1">
      <alignment horizontal="center" vertical="center"/>
    </xf>
    <xf numFmtId="0" fontId="3" fillId="2" borderId="0" xfId="0" applyFont="1" applyFill="1" applyAlignment="1" applyProtection="1">
      <alignment horizontal="center" vertical="center"/>
      <protection locked="0"/>
    </xf>
    <xf numFmtId="2" fontId="3" fillId="2" borderId="0" xfId="0" applyNumberFormat="1" applyFont="1" applyFill="1" applyAlignment="1" applyProtection="1">
      <alignment horizontal="center" vertical="center"/>
      <protection locked="0" hidden="1"/>
    </xf>
    <xf numFmtId="0" fontId="0" fillId="2" borderId="0" xfId="0" applyFill="1" applyAlignment="1">
      <alignment horizontal="center"/>
    </xf>
    <xf numFmtId="2" fontId="16" fillId="2" borderId="1" xfId="0" applyNumberFormat="1" applyFont="1" applyFill="1" applyBorder="1" applyAlignment="1" applyProtection="1">
      <alignment horizontal="center" vertical="center"/>
      <protection locked="0" hidden="1"/>
    </xf>
    <xf numFmtId="0" fontId="0" fillId="2" borderId="0" xfId="0" applyFill="1" applyAlignment="1">
      <alignment wrapText="1"/>
    </xf>
    <xf numFmtId="0" fontId="15" fillId="2" borderId="0" xfId="0" applyFont="1" applyFill="1" applyAlignment="1">
      <alignment horizontal="left"/>
    </xf>
    <xf numFmtId="0" fontId="0" fillId="0" borderId="0" xfId="0" applyAlignment="1">
      <alignment horizontal="left"/>
    </xf>
    <xf numFmtId="0" fontId="22" fillId="7" borderId="3" xfId="57" applyFont="1" applyBorder="1" applyAlignment="1">
      <alignment horizontal="center" wrapText="1"/>
    </xf>
    <xf numFmtId="0" fontId="18" fillId="3" borderId="2" xfId="53" applyAlignment="1">
      <alignment horizontal="left"/>
    </xf>
    <xf numFmtId="0" fontId="18" fillId="3" borderId="2" xfId="53"/>
    <xf numFmtId="0" fontId="0" fillId="6" borderId="5" xfId="56" applyFont="1"/>
    <xf numFmtId="0" fontId="27" fillId="6" borderId="5" xfId="56" applyFont="1"/>
    <xf numFmtId="0" fontId="19" fillId="4" borderId="2" xfId="54"/>
    <xf numFmtId="0" fontId="28" fillId="4" borderId="2" xfId="54" applyFont="1" applyAlignment="1">
      <alignment horizontal="center" wrapText="1"/>
    </xf>
    <xf numFmtId="0" fontId="20" fillId="5" borderId="4" xfId="55" applyAlignment="1">
      <alignment horizontal="center" wrapText="1"/>
    </xf>
    <xf numFmtId="0" fontId="21" fillId="8" borderId="1" xfId="58" applyBorder="1" applyAlignment="1">
      <alignment horizontal="center"/>
    </xf>
    <xf numFmtId="0" fontId="30" fillId="7" borderId="3" xfId="57" applyFont="1" applyBorder="1"/>
    <xf numFmtId="0" fontId="31" fillId="7" borderId="3" xfId="57" applyFont="1" applyBorder="1"/>
    <xf numFmtId="0" fontId="30" fillId="2" borderId="0" xfId="0" applyFont="1" applyFill="1" applyAlignment="1">
      <alignment horizontal="center" vertical="center" wrapText="1"/>
    </xf>
    <xf numFmtId="0" fontId="13" fillId="2" borderId="0" xfId="0" applyFont="1" applyFill="1" applyAlignment="1">
      <alignment horizontal="center"/>
    </xf>
    <xf numFmtId="0" fontId="24" fillId="2" borderId="0" xfId="56" applyFont="1" applyFill="1" applyBorder="1" applyAlignment="1">
      <alignment horizontal="center" wrapText="1"/>
    </xf>
    <xf numFmtId="0" fontId="14" fillId="2" borderId="0" xfId="56" applyFont="1" applyFill="1" applyBorder="1" applyAlignment="1">
      <alignment horizontal="center" wrapText="1"/>
    </xf>
    <xf numFmtId="0" fontId="30" fillId="2" borderId="1" xfId="0" applyFont="1" applyFill="1" applyBorder="1" applyAlignment="1">
      <alignment horizontal="center" vertical="center" wrapText="1"/>
    </xf>
    <xf numFmtId="0" fontId="0" fillId="2" borderId="0" xfId="0" applyFill="1" applyAlignment="1">
      <alignment horizontal="left"/>
    </xf>
    <xf numFmtId="0" fontId="24" fillId="2" borderId="1" xfId="56" applyFont="1" applyFill="1" applyBorder="1" applyAlignment="1">
      <alignment horizontal="center" wrapText="1"/>
    </xf>
    <xf numFmtId="0" fontId="14" fillId="2" borderId="1" xfId="56" applyFont="1" applyFill="1" applyBorder="1" applyAlignment="1">
      <alignment horizontal="center" wrapText="1"/>
    </xf>
    <xf numFmtId="0" fontId="13" fillId="2" borderId="0" xfId="0" applyFont="1" applyFill="1"/>
    <xf numFmtId="9" fontId="23" fillId="2" borderId="0" xfId="0" applyNumberFormat="1" applyFont="1" applyFill="1"/>
    <xf numFmtId="2" fontId="29" fillId="2" borderId="1" xfId="0" applyNumberFormat="1" applyFont="1" applyFill="1" applyBorder="1" applyAlignment="1">
      <alignment horizontal="center" wrapText="1"/>
    </xf>
    <xf numFmtId="2" fontId="0" fillId="2" borderId="0" xfId="0" applyNumberFormat="1" applyFill="1"/>
    <xf numFmtId="0" fontId="21" fillId="2" borderId="0" xfId="58" applyFill="1" applyBorder="1" applyAlignment="1">
      <alignment horizontal="center"/>
    </xf>
    <xf numFmtId="2" fontId="3" fillId="2" borderId="1" xfId="0" applyNumberFormat="1" applyFont="1" applyFill="1" applyBorder="1" applyAlignment="1" applyProtection="1">
      <alignment horizontal="center" vertical="center"/>
      <protection hidden="1"/>
    </xf>
    <xf numFmtId="0" fontId="32" fillId="4" borderId="2" xfId="54" applyFont="1" applyAlignment="1">
      <alignment horizontal="center" wrapText="1"/>
    </xf>
    <xf numFmtId="0" fontId="31" fillId="2" borderId="0" xfId="0" applyFont="1" applyFill="1" applyAlignment="1">
      <alignment horizontal="right" vertical="center"/>
    </xf>
    <xf numFmtId="0" fontId="33" fillId="2" borderId="0" xfId="0" applyFont="1" applyFill="1"/>
    <xf numFmtId="1" fontId="31" fillId="10" borderId="6" xfId="57" applyNumberFormat="1" applyFont="1" applyFill="1" applyBorder="1"/>
    <xf numFmtId="0" fontId="25" fillId="10" borderId="7" xfId="57" applyFont="1" applyFill="1" applyBorder="1"/>
    <xf numFmtId="1" fontId="31" fillId="10" borderId="8" xfId="57" applyNumberFormat="1" applyFont="1" applyFill="1" applyBorder="1"/>
    <xf numFmtId="0" fontId="25" fillId="10" borderId="9" xfId="57" applyFont="1" applyFill="1" applyBorder="1"/>
    <xf numFmtId="0" fontId="16" fillId="9" borderId="0" xfId="0" applyFont="1" applyFill="1" applyAlignment="1">
      <alignment horizontal="right" vertical="center"/>
    </xf>
    <xf numFmtId="164" fontId="3" fillId="9" borderId="0" xfId="0" applyNumberFormat="1" applyFont="1" applyFill="1" applyAlignment="1">
      <alignment horizontal="center" vertical="center"/>
    </xf>
    <xf numFmtId="0" fontId="16" fillId="11" borderId="0" xfId="0" applyFont="1" applyFill="1" applyAlignment="1">
      <alignment horizontal="right" vertical="center"/>
    </xf>
    <xf numFmtId="164" fontId="3" fillId="11" borderId="0" xfId="0" applyNumberFormat="1" applyFont="1" applyFill="1" applyAlignment="1">
      <alignment horizontal="center" vertical="center"/>
    </xf>
    <xf numFmtId="0" fontId="26" fillId="2" borderId="11" xfId="53" applyFont="1" applyFill="1" applyBorder="1"/>
    <xf numFmtId="0" fontId="26" fillId="2" borderId="13" xfId="53" applyFont="1" applyFill="1" applyBorder="1"/>
    <xf numFmtId="0" fontId="26" fillId="2" borderId="10" xfId="53" applyFont="1" applyFill="1" applyBorder="1"/>
    <xf numFmtId="0" fontId="26" fillId="2" borderId="7" xfId="53" applyFont="1" applyFill="1" applyBorder="1"/>
    <xf numFmtId="0" fontId="19" fillId="4" borderId="2" xfId="54" applyAlignment="1">
      <alignment horizontal="right"/>
    </xf>
    <xf numFmtId="0" fontId="37" fillId="3" borderId="2" xfId="53" applyFont="1" applyAlignment="1">
      <alignment horizontal="left"/>
    </xf>
    <xf numFmtId="0" fontId="23" fillId="2" borderId="0" xfId="0" applyFont="1" applyFill="1"/>
    <xf numFmtId="0" fontId="38" fillId="2" borderId="2" xfId="53" applyFont="1" applyFill="1" applyAlignment="1">
      <alignment horizontal="left"/>
    </xf>
    <xf numFmtId="0" fontId="38" fillId="2" borderId="11" xfId="53" applyFont="1" applyFill="1" applyBorder="1"/>
    <xf numFmtId="0" fontId="12" fillId="2" borderId="12" xfId="53" applyFont="1" applyFill="1" applyBorder="1"/>
    <xf numFmtId="0" fontId="0" fillId="2" borderId="0" xfId="0" applyFill="1" applyAlignment="1">
      <alignment wrapText="1"/>
    </xf>
    <xf numFmtId="0" fontId="30" fillId="2" borderId="6" xfId="0" applyFont="1" applyFill="1" applyBorder="1" applyAlignment="1">
      <alignment horizontal="right" vertical="center" wrapText="1"/>
    </xf>
    <xf numFmtId="0" fontId="30" fillId="2" borderId="10" xfId="0" applyFont="1" applyFill="1" applyBorder="1" applyAlignment="1">
      <alignment horizontal="right" vertical="center" wrapText="1"/>
    </xf>
    <xf numFmtId="0" fontId="30" fillId="2" borderId="7" xfId="0" applyFont="1" applyFill="1" applyBorder="1" applyAlignment="1">
      <alignment horizontal="right" vertical="center" wrapText="1"/>
    </xf>
    <xf numFmtId="0" fontId="4" fillId="2" borderId="0" xfId="0" applyFont="1" applyFill="1" applyAlignment="1">
      <alignment horizontal="center" vertical="center"/>
    </xf>
    <xf numFmtId="0" fontId="0" fillId="2" borderId="0" xfId="0" applyFill="1" applyAlignment="1">
      <alignment horizontal="center" vertical="center"/>
    </xf>
    <xf numFmtId="0" fontId="15" fillId="2" borderId="0" xfId="0" applyFont="1" applyFill="1" applyAlignment="1">
      <alignment horizontal="left"/>
    </xf>
    <xf numFmtId="0" fontId="5" fillId="2" borderId="0" xfId="0" applyFont="1" applyFill="1" applyAlignment="1">
      <alignment horizontal="center" vertical="center"/>
    </xf>
    <xf numFmtId="0" fontId="30" fillId="2" borderId="1" xfId="0" applyFont="1" applyFill="1" applyBorder="1" applyAlignment="1">
      <alignment horizontal="center" vertical="center" wrapText="1"/>
    </xf>
    <xf numFmtId="0" fontId="9" fillId="2" borderId="1" xfId="0" applyFont="1" applyFill="1" applyBorder="1" applyAlignment="1">
      <alignment horizontal="center" wrapText="1"/>
    </xf>
    <xf numFmtId="0" fontId="35" fillId="2" borderId="0" xfId="0" applyFont="1" applyFill="1" applyAlignment="1">
      <alignment horizontal="center" vertical="center"/>
    </xf>
  </cellXfs>
  <cellStyles count="59">
    <cellStyle name="60% - Accent1" xfId="57" builtinId="32"/>
    <cellStyle name="Accent2" xfId="58" builtinId="33"/>
    <cellStyle name="Calculation" xfId="54" builtinId="22"/>
    <cellStyle name="Check Cell" xfId="55" builtinId="2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Input" xfId="53" builtinId="20"/>
    <cellStyle name="Normal" xfId="0" builtinId="0"/>
    <cellStyle name="Note" xfId="56" builtinId="1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January</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January!$M$4:$M$34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6-705C-487C-AB2E-7C5974560DFE}"/>
            </c:ext>
          </c:extLst>
        </c:ser>
        <c:ser>
          <c:idx val="3"/>
          <c:order val="1"/>
          <c:tx>
            <c:v>Target</c:v>
          </c:tx>
          <c:marker>
            <c:symbol val="none"/>
          </c:marker>
          <c:val>
            <c:numRef>
              <c:f>January!$N$4:$N$34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7-705C-487C-AB2E-7C5974560DFE}"/>
            </c:ext>
          </c:extLst>
        </c:ser>
        <c:ser>
          <c:idx val="0"/>
          <c:order val="2"/>
          <c:tx>
            <c:v>Actual</c:v>
          </c:tx>
          <c:spPr>
            <a:ln>
              <a:solidFill>
                <a:schemeClr val="tx1"/>
              </a:solidFill>
            </a:ln>
          </c:spPr>
          <c:marker>
            <c:symbol val="none"/>
          </c:marker>
          <c:val>
            <c:numRef>
              <c:f>January!$M$4:$M$34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705C-487C-AB2E-7C5974560DFE}"/>
            </c:ext>
          </c:extLst>
        </c:ser>
        <c:ser>
          <c:idx val="1"/>
          <c:order val="3"/>
          <c:tx>
            <c:v>Target</c:v>
          </c:tx>
          <c:marker>
            <c:symbol val="none"/>
          </c:marker>
          <c:val>
            <c:numRef>
              <c:f>January!$N$4:$N$34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5-705C-487C-AB2E-7C5974560DFE}"/>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May</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May!$R$4:$R$34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7571-412B-B9D2-99D88804C294}"/>
            </c:ext>
          </c:extLst>
        </c:ser>
        <c:ser>
          <c:idx val="1"/>
          <c:order val="1"/>
          <c:tx>
            <c:v>Target</c:v>
          </c:tx>
          <c:marker>
            <c:symbol val="none"/>
          </c:marker>
          <c:val>
            <c:numRef>
              <c:f>May!$S$4:$S$34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7571-412B-B9D2-99D88804C294}"/>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June</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June!$M$4:$M$34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3157-4B39-9767-151DE7C41E29}"/>
            </c:ext>
          </c:extLst>
        </c:ser>
        <c:ser>
          <c:idx val="3"/>
          <c:order val="1"/>
          <c:tx>
            <c:v>Target</c:v>
          </c:tx>
          <c:marker>
            <c:symbol val="none"/>
          </c:marker>
          <c:val>
            <c:numRef>
              <c:f>June!$N$4:$N$34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1-3157-4B39-9767-151DE7C41E29}"/>
            </c:ext>
          </c:extLst>
        </c:ser>
        <c:ser>
          <c:idx val="0"/>
          <c:order val="2"/>
          <c:tx>
            <c:v>Actual</c:v>
          </c:tx>
          <c:spPr>
            <a:ln>
              <a:solidFill>
                <a:schemeClr val="tx1"/>
              </a:solidFill>
            </a:ln>
          </c:spPr>
          <c:marker>
            <c:symbol val="none"/>
          </c:marker>
          <c:val>
            <c:numRef>
              <c:f>June!$M$4:$M$34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2-3157-4B39-9767-151DE7C41E29}"/>
            </c:ext>
          </c:extLst>
        </c:ser>
        <c:ser>
          <c:idx val="1"/>
          <c:order val="3"/>
          <c:tx>
            <c:v>Target</c:v>
          </c:tx>
          <c:marker>
            <c:symbol val="none"/>
          </c:marker>
          <c:val>
            <c:numRef>
              <c:f>June!$N$4:$N$34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3157-4B39-9767-151DE7C41E29}"/>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June</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June!$R$4:$R$34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5A36-466D-B6EF-85335BF34A75}"/>
            </c:ext>
          </c:extLst>
        </c:ser>
        <c:ser>
          <c:idx val="1"/>
          <c:order val="1"/>
          <c:tx>
            <c:v>Target</c:v>
          </c:tx>
          <c:marker>
            <c:symbol val="none"/>
          </c:marker>
          <c:val>
            <c:numRef>
              <c:f>June!$S$4:$S$34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5A36-466D-B6EF-85335BF34A75}"/>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July</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July!$M$4:$M$34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549F-40CE-8836-182DCA5A7C43}"/>
            </c:ext>
          </c:extLst>
        </c:ser>
        <c:ser>
          <c:idx val="3"/>
          <c:order val="1"/>
          <c:tx>
            <c:v>Target</c:v>
          </c:tx>
          <c:marker>
            <c:symbol val="none"/>
          </c:marker>
          <c:val>
            <c:numRef>
              <c:f>July!$N$4:$N$34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1-549F-40CE-8836-182DCA5A7C43}"/>
            </c:ext>
          </c:extLst>
        </c:ser>
        <c:ser>
          <c:idx val="0"/>
          <c:order val="2"/>
          <c:tx>
            <c:v>Actual</c:v>
          </c:tx>
          <c:spPr>
            <a:ln>
              <a:solidFill>
                <a:schemeClr val="tx1"/>
              </a:solidFill>
            </a:ln>
          </c:spPr>
          <c:marker>
            <c:symbol val="none"/>
          </c:marker>
          <c:val>
            <c:numRef>
              <c:f>July!$M$4:$M$34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2-549F-40CE-8836-182DCA5A7C43}"/>
            </c:ext>
          </c:extLst>
        </c:ser>
        <c:ser>
          <c:idx val="1"/>
          <c:order val="3"/>
          <c:tx>
            <c:v>Target</c:v>
          </c:tx>
          <c:marker>
            <c:symbol val="none"/>
          </c:marker>
          <c:val>
            <c:numRef>
              <c:f>July!$N$4:$N$34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549F-40CE-8836-182DCA5A7C43}"/>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July</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July!$R$4:$R$34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763B-49D3-A038-B3B622BE108D}"/>
            </c:ext>
          </c:extLst>
        </c:ser>
        <c:ser>
          <c:idx val="1"/>
          <c:order val="1"/>
          <c:tx>
            <c:v>Target</c:v>
          </c:tx>
          <c:marker>
            <c:symbol val="none"/>
          </c:marker>
          <c:val>
            <c:numRef>
              <c:f>July!$S$4:$S$34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763B-49D3-A038-B3B622BE108D}"/>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August</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August!$M$4:$M$34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8F22-43E7-9869-1AF0C82DBB37}"/>
            </c:ext>
          </c:extLst>
        </c:ser>
        <c:ser>
          <c:idx val="3"/>
          <c:order val="1"/>
          <c:tx>
            <c:v>Target</c:v>
          </c:tx>
          <c:marker>
            <c:symbol val="none"/>
          </c:marker>
          <c:val>
            <c:numRef>
              <c:f>August!$N$4:$N$34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1-8F22-43E7-9869-1AF0C82DBB37}"/>
            </c:ext>
          </c:extLst>
        </c:ser>
        <c:ser>
          <c:idx val="0"/>
          <c:order val="2"/>
          <c:tx>
            <c:v>Actual</c:v>
          </c:tx>
          <c:spPr>
            <a:ln>
              <a:solidFill>
                <a:schemeClr val="tx1"/>
              </a:solidFill>
            </a:ln>
          </c:spPr>
          <c:marker>
            <c:symbol val="none"/>
          </c:marker>
          <c:val>
            <c:numRef>
              <c:f>August!$M$4:$M$34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2-8F22-43E7-9869-1AF0C82DBB37}"/>
            </c:ext>
          </c:extLst>
        </c:ser>
        <c:ser>
          <c:idx val="1"/>
          <c:order val="3"/>
          <c:tx>
            <c:v>Target</c:v>
          </c:tx>
          <c:marker>
            <c:symbol val="none"/>
          </c:marker>
          <c:val>
            <c:numRef>
              <c:f>August!$N$4:$N$34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8F22-43E7-9869-1AF0C82DBB37}"/>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August</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August!$R$4:$R$34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2E26-4B7B-870B-06B200604DC1}"/>
            </c:ext>
          </c:extLst>
        </c:ser>
        <c:ser>
          <c:idx val="1"/>
          <c:order val="1"/>
          <c:tx>
            <c:v>Target</c:v>
          </c:tx>
          <c:marker>
            <c:symbol val="none"/>
          </c:marker>
          <c:val>
            <c:numRef>
              <c:f>August!$S$4:$S$34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2E26-4B7B-870B-06B200604DC1}"/>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September</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September!$M$4:$M$34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9013-482B-B94F-0D59E9019577}"/>
            </c:ext>
          </c:extLst>
        </c:ser>
        <c:ser>
          <c:idx val="3"/>
          <c:order val="1"/>
          <c:tx>
            <c:v>Target</c:v>
          </c:tx>
          <c:marker>
            <c:symbol val="none"/>
          </c:marker>
          <c:val>
            <c:numRef>
              <c:f>September!$N$4:$N$34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1-9013-482B-B94F-0D59E9019577}"/>
            </c:ext>
          </c:extLst>
        </c:ser>
        <c:ser>
          <c:idx val="0"/>
          <c:order val="2"/>
          <c:tx>
            <c:v>Actual</c:v>
          </c:tx>
          <c:spPr>
            <a:ln>
              <a:solidFill>
                <a:schemeClr val="tx1"/>
              </a:solidFill>
            </a:ln>
          </c:spPr>
          <c:marker>
            <c:symbol val="none"/>
          </c:marker>
          <c:val>
            <c:numRef>
              <c:f>September!$M$4:$M$34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2-9013-482B-B94F-0D59E9019577}"/>
            </c:ext>
          </c:extLst>
        </c:ser>
        <c:ser>
          <c:idx val="1"/>
          <c:order val="3"/>
          <c:tx>
            <c:v>Target</c:v>
          </c:tx>
          <c:marker>
            <c:symbol val="none"/>
          </c:marker>
          <c:val>
            <c:numRef>
              <c:f>September!$N$4:$N$34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9013-482B-B94F-0D59E9019577}"/>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September</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September!$R$4:$R$34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1325-4F56-B709-AB305BF343F2}"/>
            </c:ext>
          </c:extLst>
        </c:ser>
        <c:ser>
          <c:idx val="1"/>
          <c:order val="1"/>
          <c:tx>
            <c:v>Target</c:v>
          </c:tx>
          <c:marker>
            <c:symbol val="none"/>
          </c:marker>
          <c:val>
            <c:numRef>
              <c:f>September!$S$4:$S$34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1325-4F56-B709-AB305BF343F2}"/>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October</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October!$M$4:$M$34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BCF0-4233-9CF9-DF2D7D144089}"/>
            </c:ext>
          </c:extLst>
        </c:ser>
        <c:ser>
          <c:idx val="3"/>
          <c:order val="1"/>
          <c:tx>
            <c:v>Target</c:v>
          </c:tx>
          <c:marker>
            <c:symbol val="none"/>
          </c:marker>
          <c:val>
            <c:numRef>
              <c:f>October!$N$4:$N$34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1-BCF0-4233-9CF9-DF2D7D144089}"/>
            </c:ext>
          </c:extLst>
        </c:ser>
        <c:ser>
          <c:idx val="0"/>
          <c:order val="2"/>
          <c:tx>
            <c:v>Actual</c:v>
          </c:tx>
          <c:spPr>
            <a:ln>
              <a:solidFill>
                <a:schemeClr val="tx1"/>
              </a:solidFill>
            </a:ln>
          </c:spPr>
          <c:marker>
            <c:symbol val="none"/>
          </c:marker>
          <c:val>
            <c:numRef>
              <c:f>October!$M$4:$M$34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2-BCF0-4233-9CF9-DF2D7D144089}"/>
            </c:ext>
          </c:extLst>
        </c:ser>
        <c:ser>
          <c:idx val="1"/>
          <c:order val="3"/>
          <c:tx>
            <c:v>Target</c:v>
          </c:tx>
          <c:marker>
            <c:symbol val="none"/>
          </c:marker>
          <c:val>
            <c:numRef>
              <c:f>October!$N$4:$N$34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BCF0-4233-9CF9-DF2D7D144089}"/>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January</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January!$R$4:$R$34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AB48-44A4-8C4D-09E97A1145B1}"/>
            </c:ext>
          </c:extLst>
        </c:ser>
        <c:ser>
          <c:idx val="1"/>
          <c:order val="1"/>
          <c:tx>
            <c:v>Target</c:v>
          </c:tx>
          <c:marker>
            <c:symbol val="none"/>
          </c:marker>
          <c:val>
            <c:numRef>
              <c:f>January!$S$4:$S$34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AB48-44A4-8C4D-09E97A1145B1}"/>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October</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October!$R$4:$R$34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CBA8-4B1D-B461-E337FCD80102}"/>
            </c:ext>
          </c:extLst>
        </c:ser>
        <c:ser>
          <c:idx val="1"/>
          <c:order val="1"/>
          <c:tx>
            <c:v>Target</c:v>
          </c:tx>
          <c:marker>
            <c:symbol val="none"/>
          </c:marker>
          <c:val>
            <c:numRef>
              <c:f>October!$S$4:$S$34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CBA8-4B1D-B461-E337FCD80102}"/>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November</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November!$M$4:$M$34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8B51-4F94-B1A0-4BDE24064A74}"/>
            </c:ext>
          </c:extLst>
        </c:ser>
        <c:ser>
          <c:idx val="3"/>
          <c:order val="1"/>
          <c:tx>
            <c:v>Target</c:v>
          </c:tx>
          <c:marker>
            <c:symbol val="none"/>
          </c:marker>
          <c:val>
            <c:numRef>
              <c:f>November!$N$4:$N$34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1-8B51-4F94-B1A0-4BDE24064A74}"/>
            </c:ext>
          </c:extLst>
        </c:ser>
        <c:ser>
          <c:idx val="0"/>
          <c:order val="2"/>
          <c:tx>
            <c:v>Actual</c:v>
          </c:tx>
          <c:spPr>
            <a:ln>
              <a:solidFill>
                <a:schemeClr val="tx1"/>
              </a:solidFill>
            </a:ln>
          </c:spPr>
          <c:marker>
            <c:symbol val="none"/>
          </c:marker>
          <c:val>
            <c:numRef>
              <c:f>November!$M$4:$M$34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2-8B51-4F94-B1A0-4BDE24064A74}"/>
            </c:ext>
          </c:extLst>
        </c:ser>
        <c:ser>
          <c:idx val="1"/>
          <c:order val="3"/>
          <c:tx>
            <c:v>Target</c:v>
          </c:tx>
          <c:marker>
            <c:symbol val="none"/>
          </c:marker>
          <c:val>
            <c:numRef>
              <c:f>November!$N$4:$N$34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8B51-4F94-B1A0-4BDE24064A74}"/>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November</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November!$R$4:$R$34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0DE8-4466-8286-D505740EEA51}"/>
            </c:ext>
          </c:extLst>
        </c:ser>
        <c:ser>
          <c:idx val="1"/>
          <c:order val="1"/>
          <c:tx>
            <c:v>Target</c:v>
          </c:tx>
          <c:marker>
            <c:symbol val="none"/>
          </c:marker>
          <c:val>
            <c:numRef>
              <c:f>November!$S$4:$S$34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0DE8-4466-8286-D505740EEA51}"/>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December</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December!$M$4:$M$34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EDBB-4F75-AE4C-431A3F19D8F2}"/>
            </c:ext>
          </c:extLst>
        </c:ser>
        <c:ser>
          <c:idx val="3"/>
          <c:order val="1"/>
          <c:tx>
            <c:v>Target</c:v>
          </c:tx>
          <c:marker>
            <c:symbol val="none"/>
          </c:marker>
          <c:val>
            <c:numRef>
              <c:f>December!$N$4:$N$34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1-EDBB-4F75-AE4C-431A3F19D8F2}"/>
            </c:ext>
          </c:extLst>
        </c:ser>
        <c:ser>
          <c:idx val="0"/>
          <c:order val="2"/>
          <c:tx>
            <c:v>Actual</c:v>
          </c:tx>
          <c:spPr>
            <a:ln>
              <a:solidFill>
                <a:schemeClr val="tx1"/>
              </a:solidFill>
            </a:ln>
          </c:spPr>
          <c:marker>
            <c:symbol val="none"/>
          </c:marker>
          <c:val>
            <c:numRef>
              <c:f>December!$M$4:$M$34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2-EDBB-4F75-AE4C-431A3F19D8F2}"/>
            </c:ext>
          </c:extLst>
        </c:ser>
        <c:ser>
          <c:idx val="1"/>
          <c:order val="3"/>
          <c:tx>
            <c:v>Target</c:v>
          </c:tx>
          <c:marker>
            <c:symbol val="none"/>
          </c:marker>
          <c:val>
            <c:numRef>
              <c:f>December!$N$4:$N$34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EDBB-4F75-AE4C-431A3F19D8F2}"/>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December</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December!$R$4:$R$34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C25E-45C7-9D82-59207AA0D2B1}"/>
            </c:ext>
          </c:extLst>
        </c:ser>
        <c:ser>
          <c:idx val="1"/>
          <c:order val="1"/>
          <c:tx>
            <c:v>Target</c:v>
          </c:tx>
          <c:marker>
            <c:symbol val="none"/>
          </c:marker>
          <c:val>
            <c:numRef>
              <c:f>December!$S$4:$S$34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C25E-45C7-9D82-59207AA0D2B1}"/>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February</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February!$M$4:$M$34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13DF-4A27-9EDF-A86D034F1B95}"/>
            </c:ext>
          </c:extLst>
        </c:ser>
        <c:ser>
          <c:idx val="3"/>
          <c:order val="1"/>
          <c:tx>
            <c:v>Target</c:v>
          </c:tx>
          <c:marker>
            <c:symbol val="none"/>
          </c:marker>
          <c:val>
            <c:numRef>
              <c:f>February!$N$4:$N$34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1-13DF-4A27-9EDF-A86D034F1B95}"/>
            </c:ext>
          </c:extLst>
        </c:ser>
        <c:ser>
          <c:idx val="0"/>
          <c:order val="2"/>
          <c:tx>
            <c:v>Actual</c:v>
          </c:tx>
          <c:spPr>
            <a:ln>
              <a:solidFill>
                <a:schemeClr val="tx1"/>
              </a:solidFill>
            </a:ln>
          </c:spPr>
          <c:marker>
            <c:symbol val="none"/>
          </c:marker>
          <c:val>
            <c:numRef>
              <c:f>February!$M$4:$M$34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2-13DF-4A27-9EDF-A86D034F1B95}"/>
            </c:ext>
          </c:extLst>
        </c:ser>
        <c:ser>
          <c:idx val="1"/>
          <c:order val="3"/>
          <c:tx>
            <c:v>Target</c:v>
          </c:tx>
          <c:marker>
            <c:symbol val="none"/>
          </c:marker>
          <c:val>
            <c:numRef>
              <c:f>February!$N$4:$N$34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13DF-4A27-9EDF-A86D034F1B95}"/>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February</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February!$R$4:$R$34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4F0F-4A73-842E-28318FCBA53F}"/>
            </c:ext>
          </c:extLst>
        </c:ser>
        <c:ser>
          <c:idx val="1"/>
          <c:order val="1"/>
          <c:tx>
            <c:v>Target</c:v>
          </c:tx>
          <c:marker>
            <c:symbol val="none"/>
          </c:marker>
          <c:val>
            <c:numRef>
              <c:f>February!$S$4:$S$34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4F0F-4A73-842E-28318FCBA53F}"/>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March</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March!$M$4:$M$34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7F36-4392-8AC0-93866E0C68AF}"/>
            </c:ext>
          </c:extLst>
        </c:ser>
        <c:ser>
          <c:idx val="3"/>
          <c:order val="1"/>
          <c:tx>
            <c:v>Target</c:v>
          </c:tx>
          <c:marker>
            <c:symbol val="none"/>
          </c:marker>
          <c:val>
            <c:numRef>
              <c:f>March!$N$4:$N$34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1-7F36-4392-8AC0-93866E0C68AF}"/>
            </c:ext>
          </c:extLst>
        </c:ser>
        <c:ser>
          <c:idx val="0"/>
          <c:order val="2"/>
          <c:tx>
            <c:v>Actual</c:v>
          </c:tx>
          <c:spPr>
            <a:ln>
              <a:solidFill>
                <a:schemeClr val="tx1"/>
              </a:solidFill>
            </a:ln>
          </c:spPr>
          <c:marker>
            <c:symbol val="none"/>
          </c:marker>
          <c:val>
            <c:numRef>
              <c:f>March!$M$4:$M$34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2-7F36-4392-8AC0-93866E0C68AF}"/>
            </c:ext>
          </c:extLst>
        </c:ser>
        <c:ser>
          <c:idx val="1"/>
          <c:order val="3"/>
          <c:tx>
            <c:v>Target</c:v>
          </c:tx>
          <c:marker>
            <c:symbol val="none"/>
          </c:marker>
          <c:val>
            <c:numRef>
              <c:f>March!$N$4:$N$34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7F36-4392-8AC0-93866E0C68AF}"/>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March</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March!$R$4:$R$34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AECA-4E6E-96BE-F20A4C4495B4}"/>
            </c:ext>
          </c:extLst>
        </c:ser>
        <c:ser>
          <c:idx val="1"/>
          <c:order val="1"/>
          <c:tx>
            <c:v>Target</c:v>
          </c:tx>
          <c:marker>
            <c:symbol val="none"/>
          </c:marker>
          <c:val>
            <c:numRef>
              <c:f>March!$S$4:$S$34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AECA-4E6E-96BE-F20A4C4495B4}"/>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April</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April!$M$4:$M$34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6657-4DB0-AB11-4EBDCCFD7CE4}"/>
            </c:ext>
          </c:extLst>
        </c:ser>
        <c:ser>
          <c:idx val="3"/>
          <c:order val="1"/>
          <c:tx>
            <c:v>Target</c:v>
          </c:tx>
          <c:marker>
            <c:symbol val="none"/>
          </c:marker>
          <c:val>
            <c:numRef>
              <c:f>April!$N$4:$N$34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1-6657-4DB0-AB11-4EBDCCFD7CE4}"/>
            </c:ext>
          </c:extLst>
        </c:ser>
        <c:ser>
          <c:idx val="0"/>
          <c:order val="2"/>
          <c:tx>
            <c:v>Actual</c:v>
          </c:tx>
          <c:spPr>
            <a:ln>
              <a:solidFill>
                <a:schemeClr val="tx1"/>
              </a:solidFill>
            </a:ln>
          </c:spPr>
          <c:marker>
            <c:symbol val="none"/>
          </c:marker>
          <c:val>
            <c:numRef>
              <c:f>April!$M$4:$M$34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2-6657-4DB0-AB11-4EBDCCFD7CE4}"/>
            </c:ext>
          </c:extLst>
        </c:ser>
        <c:ser>
          <c:idx val="1"/>
          <c:order val="3"/>
          <c:tx>
            <c:v>Target</c:v>
          </c:tx>
          <c:marker>
            <c:symbol val="none"/>
          </c:marker>
          <c:val>
            <c:numRef>
              <c:f>April!$N$4:$N$34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6657-4DB0-AB11-4EBDCCFD7CE4}"/>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April</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0"/>
          <c:order val="0"/>
          <c:tx>
            <c:v>Actual</c:v>
          </c:tx>
          <c:spPr>
            <a:ln>
              <a:solidFill>
                <a:schemeClr val="tx1"/>
              </a:solidFill>
            </a:ln>
          </c:spPr>
          <c:marker>
            <c:symbol val="none"/>
          </c:marker>
          <c:val>
            <c:numRef>
              <c:f>April!$R$4:$R$34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4A1C-4A88-B21A-A18F131FC396}"/>
            </c:ext>
          </c:extLst>
        </c:ser>
        <c:ser>
          <c:idx val="1"/>
          <c:order val="1"/>
          <c:tx>
            <c:v>Target</c:v>
          </c:tx>
          <c:marker>
            <c:symbol val="none"/>
          </c:marker>
          <c:val>
            <c:numRef>
              <c:f>April!$S$4:$S$34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4A1C-4A88-B21A-A18F131FC396}"/>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numFmt formatCode="General" sourceLinked="1"/>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cs-CZ" sz="2000"/>
                  <a:t>Absolute glucose (mg/dl)</a:t>
                </a:r>
                <a:endParaRPr lang="en-US" sz="2000"/>
              </a:p>
            </c:rich>
          </c:tx>
          <c:layout>
            <c:manualLayout>
              <c:xMode val="edge"/>
              <c:yMode val="edge"/>
              <c:x val="0"/>
              <c:y val="0.22617422478311258"/>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ayout>
        <c:manualLayout>
          <c:xMode val="edge"/>
          <c:yMode val="edge"/>
          <c:x val="0.86157844732218403"/>
          <c:y val="1.6869889200576201E-2"/>
          <c:w val="0.13164534391878699"/>
          <c:h val="0.1636608216270080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pPr>
            <a:r>
              <a:rPr lang="en-US" sz="2400"/>
              <a:t>May</a:t>
            </a:r>
          </a:p>
        </c:rich>
      </c:tx>
      <c:layout>
        <c:manualLayout>
          <c:xMode val="edge"/>
          <c:yMode val="edge"/>
          <c:x val="0.42776976638250802"/>
          <c:y val="0"/>
        </c:manualLayout>
      </c:layout>
      <c:overlay val="0"/>
    </c:title>
    <c:autoTitleDeleted val="0"/>
    <c:plotArea>
      <c:layout>
        <c:manualLayout>
          <c:layoutTarget val="inner"/>
          <c:xMode val="edge"/>
          <c:yMode val="edge"/>
          <c:x val="0.117858867913743"/>
          <c:y val="7.8040052421232797E-2"/>
          <c:w val="0.87443756100735304"/>
          <c:h val="0.84795524699715097"/>
        </c:manualLayout>
      </c:layout>
      <c:lineChart>
        <c:grouping val="standard"/>
        <c:varyColors val="0"/>
        <c:ser>
          <c:idx val="2"/>
          <c:order val="0"/>
          <c:tx>
            <c:v>Actual</c:v>
          </c:tx>
          <c:spPr>
            <a:ln>
              <a:solidFill>
                <a:schemeClr val="tx1"/>
              </a:solidFill>
            </a:ln>
          </c:spPr>
          <c:marker>
            <c:symbol val="none"/>
          </c:marker>
          <c:val>
            <c:numRef>
              <c:f>May!$M$4:$M$34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0-ADF4-4A03-B9CC-660914542E03}"/>
            </c:ext>
          </c:extLst>
        </c:ser>
        <c:ser>
          <c:idx val="3"/>
          <c:order val="1"/>
          <c:tx>
            <c:v>Target</c:v>
          </c:tx>
          <c:marker>
            <c:symbol val="none"/>
          </c:marker>
          <c:val>
            <c:numRef>
              <c:f>May!$N$4:$N$34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1-ADF4-4A03-B9CC-660914542E03}"/>
            </c:ext>
          </c:extLst>
        </c:ser>
        <c:ser>
          <c:idx val="0"/>
          <c:order val="2"/>
          <c:tx>
            <c:v>Actual</c:v>
          </c:tx>
          <c:spPr>
            <a:ln>
              <a:solidFill>
                <a:schemeClr val="tx1"/>
              </a:solidFill>
            </a:ln>
          </c:spPr>
          <c:marker>
            <c:symbol val="none"/>
          </c:marker>
          <c:val>
            <c:numRef>
              <c:f>May!$M$4:$M$34</c:f>
              <c:numCache>
                <c:formatCode>0.00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2-ADF4-4A03-B9CC-660914542E03}"/>
            </c:ext>
          </c:extLst>
        </c:ser>
        <c:ser>
          <c:idx val="1"/>
          <c:order val="3"/>
          <c:tx>
            <c:v>Target</c:v>
          </c:tx>
          <c:marker>
            <c:symbol val="none"/>
          </c:marker>
          <c:val>
            <c:numRef>
              <c:f>May!$N$4:$N$34</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val>
          <c:smooth val="0"/>
          <c:extLst>
            <c:ext xmlns:c16="http://schemas.microsoft.com/office/drawing/2014/chart" uri="{C3380CC4-5D6E-409C-BE32-E72D297353CC}">
              <c16:uniqueId val="{00000003-ADF4-4A03-B9CC-660914542E03}"/>
            </c:ext>
          </c:extLst>
        </c:ser>
        <c:dLbls>
          <c:showLegendKey val="0"/>
          <c:showVal val="0"/>
          <c:showCatName val="0"/>
          <c:showSerName val="0"/>
          <c:showPercent val="0"/>
          <c:showBubbleSize val="0"/>
        </c:dLbls>
        <c:smooth val="0"/>
        <c:axId val="2102353800"/>
        <c:axId val="2102357080"/>
      </c:lineChart>
      <c:catAx>
        <c:axId val="2102353800"/>
        <c:scaling>
          <c:orientation val="minMax"/>
        </c:scaling>
        <c:delete val="0"/>
        <c:axPos val="b"/>
        <c:majorTickMark val="none"/>
        <c:minorTickMark val="none"/>
        <c:tickLblPos val="nextTo"/>
        <c:spPr>
          <a:ln w="19050">
            <a:solidFill>
              <a:schemeClr val="tx1"/>
            </a:solidFill>
          </a:ln>
        </c:spPr>
        <c:crossAx val="2102357080"/>
        <c:crosses val="autoZero"/>
        <c:auto val="1"/>
        <c:lblAlgn val="ctr"/>
        <c:lblOffset val="100"/>
        <c:noMultiLvlLbl val="0"/>
      </c:catAx>
      <c:valAx>
        <c:axId val="2102357080"/>
        <c:scaling>
          <c:orientation val="minMax"/>
        </c:scaling>
        <c:delete val="0"/>
        <c:axPos val="l"/>
        <c:majorGridlines>
          <c:spPr>
            <a:ln>
              <a:noFill/>
            </a:ln>
          </c:spPr>
        </c:majorGridlines>
        <c:title>
          <c:tx>
            <c:rich>
              <a:bodyPr lIns="2" anchor="b" anchorCtr="0">
                <a:spAutoFit/>
              </a:bodyPr>
              <a:lstStyle/>
              <a:p>
                <a:pPr>
                  <a:defRPr sz="2400"/>
                </a:pPr>
                <a:r>
                  <a:rPr lang="en-US" sz="2400"/>
                  <a:t>Glucose/Ketone</a:t>
                </a:r>
                <a:r>
                  <a:rPr lang="en-US" sz="2400" baseline="0"/>
                  <a:t> Incex</a:t>
                </a:r>
                <a:endParaRPr lang="en-US" sz="2400"/>
              </a:p>
            </c:rich>
          </c:tx>
          <c:layout>
            <c:manualLayout>
              <c:xMode val="edge"/>
              <c:yMode val="edge"/>
              <c:x val="1.81488203266788E-3"/>
              <c:y val="0.18765975056037701"/>
            </c:manualLayout>
          </c:layout>
          <c:overlay val="0"/>
        </c:title>
        <c:numFmt formatCode="General" sourceLinked="0"/>
        <c:majorTickMark val="out"/>
        <c:minorTickMark val="none"/>
        <c:tickLblPos val="nextTo"/>
        <c:spPr>
          <a:ln w="19050">
            <a:solidFill>
              <a:schemeClr val="tx1"/>
            </a:solidFill>
          </a:ln>
        </c:spPr>
        <c:txPr>
          <a:bodyPr rot="0" lIns="0">
            <a:noAutofit/>
          </a:bodyPr>
          <a:lstStyle/>
          <a:p>
            <a:pPr>
              <a:defRPr sz="1800" b="1"/>
            </a:pPr>
            <a:endParaRPr lang="en-US"/>
          </a:p>
        </c:txPr>
        <c:crossAx val="2102353800"/>
        <c:crosses val="autoZero"/>
        <c:crossBetween val="between"/>
      </c:valAx>
    </c:plotArea>
    <c:legend>
      <c:legendPos val="r"/>
      <c:legendEntry>
        <c:idx val="1"/>
        <c:delete val="1"/>
      </c:legendEntry>
      <c:legendEntry>
        <c:idx val="2"/>
        <c:delete val="1"/>
      </c:legendEntry>
      <c:layout>
        <c:manualLayout>
          <c:xMode val="edge"/>
          <c:yMode val="edge"/>
          <c:x val="0.86157844732218403"/>
          <c:y val="1.6869889200576201E-2"/>
          <c:w val="0.13164534391878699"/>
          <c:h val="0.144403600168961"/>
        </c:manualLayout>
      </c:layout>
      <c:overlay val="0"/>
      <c:txPr>
        <a:bodyPr/>
        <a:lstStyle/>
        <a:p>
          <a:pPr>
            <a:defRPr sz="1800" b="1" i="0"/>
          </a:pPr>
          <a:endParaRPr lang="en-US"/>
        </a:p>
      </c:txPr>
    </c:legend>
    <c:plotVisOnly val="0"/>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2" Type="http://schemas.openxmlformats.org/officeDocument/2006/relationships/hyperlink" Target="https://doi.org/10.1016/j.clnesp.2021.01.019" TargetMode="External"/><Relationship Id="rId1" Type="http://schemas.openxmlformats.org/officeDocument/2006/relationships/hyperlink" Target="https://doi.org/10.1186/s12986-015-0009-2" TargetMode="External"/></Relationships>
</file>

<file path=xl/drawings/_rels/drawing10.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_rels/drawing2.xml.rels><?xml version="1.0" encoding="UTF-8" standalone="yes"?>
<Relationships xmlns="http://schemas.openxmlformats.org/package/2006/relationships"><Relationship Id="rId2" Type="http://schemas.openxmlformats.org/officeDocument/2006/relationships/hyperlink" Target="https://doi.org/10.1155/2022/4496734" TargetMode="External"/><Relationship Id="rId1" Type="http://schemas.openxmlformats.org/officeDocument/2006/relationships/hyperlink" Target="https://doi.org/10.3390/nu12051473" TargetMode="External"/></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0</xdr:col>
      <xdr:colOff>43960</xdr:colOff>
      <xdr:row>0</xdr:row>
      <xdr:rowOff>65941</xdr:rowOff>
    </xdr:from>
    <xdr:to>
      <xdr:col>11</xdr:col>
      <xdr:colOff>316523</xdr:colOff>
      <xdr:row>8</xdr:row>
      <xdr:rowOff>36636</xdr:rowOff>
    </xdr:to>
    <xdr:sp macro="" textlink="">
      <xdr:nvSpPr>
        <xdr:cNvPr id="3" name="CuadroTexto 2">
          <a:hlinkClick xmlns:r="http://schemas.openxmlformats.org/officeDocument/2006/relationships" r:id="rId1"/>
          <a:extLst>
            <a:ext uri="{FF2B5EF4-FFF2-40B4-BE49-F238E27FC236}">
              <a16:creationId xmlns:a16="http://schemas.microsoft.com/office/drawing/2014/main" id="{F1B82F79-2144-48CC-A758-7FF40AB2A736}"/>
            </a:ext>
          </a:extLst>
        </xdr:cNvPr>
        <xdr:cNvSpPr txBox="1"/>
      </xdr:nvSpPr>
      <xdr:spPr>
        <a:xfrm>
          <a:off x="43960" y="65941"/>
          <a:ext cx="9774117" cy="1565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a:t>MACRONUTRIENT CALCULATOR FOR KETOGENIC METABOLIC THERAPY</a:t>
          </a:r>
          <a:endParaRPr lang="cs-CZ" sz="1100" b="1"/>
        </a:p>
        <a:p>
          <a:r>
            <a:rPr lang="en-US" sz="1100">
              <a:solidFill>
                <a:schemeClr val="dk1"/>
              </a:solidFill>
              <a:effectLst/>
              <a:latin typeface="+mn-lt"/>
              <a:ea typeface="+mn-ea"/>
              <a:cs typeface="+mn-cs"/>
            </a:rPr>
            <a:t>Instructions: This section has been designed to calculate the macronutrient distribution of a ketogenic diet. It is important to note that the </a:t>
          </a:r>
          <a:r>
            <a:rPr lang="cs-CZ" sz="1100">
              <a:solidFill>
                <a:schemeClr val="dk1"/>
              </a:solidFill>
              <a:effectLst/>
              <a:latin typeface="+mn-lt"/>
              <a:ea typeface="+mn-ea"/>
              <a:cs typeface="+mn-cs"/>
            </a:rPr>
            <a:t>primary</a:t>
          </a:r>
          <a:r>
            <a:rPr lang="en-US" sz="1100">
              <a:solidFill>
                <a:schemeClr val="dk1"/>
              </a:solidFill>
              <a:effectLst/>
              <a:latin typeface="+mn-lt"/>
              <a:ea typeface="+mn-ea"/>
              <a:cs typeface="+mn-cs"/>
            </a:rPr>
            <a:t> metric of dietary compliance is the Glucose-Ketone Index (GKI). What is the GKI?</a:t>
          </a:r>
          <a:r>
            <a:rPr lang="cs-CZ" sz="1100">
              <a:solidFill>
                <a:schemeClr val="dk1"/>
              </a:solidFill>
              <a:effectLst/>
              <a:latin typeface="+mn-lt"/>
              <a:ea typeface="+mn-ea"/>
              <a:cs typeface="+mn-cs"/>
            </a:rPr>
            <a:t> </a:t>
          </a:r>
          <a:r>
            <a:rPr lang="cs-CZ" sz="1100" baseline="0"/>
            <a:t>Click </a:t>
          </a:r>
          <a:r>
            <a:rPr lang="cs-CZ" sz="1100" u="sng" baseline="0">
              <a:solidFill>
                <a:schemeClr val="tx2"/>
              </a:solidFill>
            </a:rPr>
            <a:t>here to read the scientific publication</a:t>
          </a:r>
          <a:r>
            <a:rPr lang="cs-CZ" sz="1100" u="none" baseline="0"/>
            <a:t> </a:t>
          </a:r>
          <a:r>
            <a:rPr lang="en-US" sz="1100">
              <a:solidFill>
                <a:schemeClr val="dk1"/>
              </a:solidFill>
              <a:effectLst/>
              <a:latin typeface="+mn-lt"/>
              <a:ea typeface="+mn-ea"/>
              <a:cs typeface="+mn-cs"/>
            </a:rPr>
            <a:t>that explains the biological rationale.</a:t>
          </a:r>
          <a:r>
            <a:rPr lang="cs-CZ" sz="1100" baseline="0"/>
            <a:t/>
          </a:r>
          <a:br>
            <a:rPr lang="cs-CZ" sz="1100" baseline="0"/>
          </a:br>
          <a:endParaRPr lang="cs-CZ" sz="1100" baseline="0"/>
        </a:p>
        <a:p>
          <a:r>
            <a:rPr lang="cs-CZ" sz="1100" baseline="0"/>
            <a:t>Navigate between different pages below (</a:t>
          </a:r>
          <a:r>
            <a:rPr lang="cs-CZ" sz="1100" i="1" baseline="0"/>
            <a:t>Macronutrients</a:t>
          </a:r>
          <a:r>
            <a:rPr lang="cs-CZ" sz="1100" baseline="0"/>
            <a:t>, </a:t>
          </a:r>
          <a:r>
            <a:rPr lang="cs-CZ" sz="1100" i="1" baseline="0"/>
            <a:t>GKI targets</a:t>
          </a:r>
          <a:r>
            <a:rPr lang="cs-CZ" sz="1100" baseline="0"/>
            <a:t>, </a:t>
          </a:r>
          <a:r>
            <a:rPr lang="cs-CZ" sz="1100" i="1" baseline="0"/>
            <a:t>Monthly follow-up</a:t>
          </a:r>
          <a:r>
            <a:rPr lang="cs-CZ" sz="1100" baseline="0"/>
            <a:t>). </a:t>
          </a:r>
        </a:p>
        <a:p>
          <a:r>
            <a:rPr lang="en-US" sz="1100">
              <a:solidFill>
                <a:schemeClr val="dk1"/>
              </a:solidFill>
              <a:effectLst/>
              <a:latin typeface="+mn-lt"/>
              <a:ea typeface="+mn-ea"/>
              <a:cs typeface="+mn-cs"/>
            </a:rPr>
            <a:t>Food selection can be adjusted to individual preference </a:t>
          </a:r>
          <a:r>
            <a:rPr lang="cs-CZ" sz="1100">
              <a:solidFill>
                <a:schemeClr val="dk1"/>
              </a:solidFill>
              <a:effectLst/>
              <a:latin typeface="+mn-lt"/>
              <a:ea typeface="+mn-ea"/>
              <a:cs typeface="+mn-cs"/>
            </a:rPr>
            <a:t>while</a:t>
          </a:r>
          <a:r>
            <a:rPr lang="en-US" sz="1100">
              <a:solidFill>
                <a:schemeClr val="dk1"/>
              </a:solidFill>
              <a:effectLst/>
              <a:latin typeface="+mn-lt"/>
              <a:ea typeface="+mn-ea"/>
              <a:cs typeface="+mn-cs"/>
            </a:rPr>
            <a:t> monitoring GKI targets (blood glucose and ketone levels). </a:t>
          </a:r>
          <a:endParaRPr lang="es-ES" sz="1100">
            <a:solidFill>
              <a:schemeClr val="dk1"/>
            </a:solidFill>
            <a:effectLst/>
            <a:latin typeface="+mn-lt"/>
            <a:ea typeface="+mn-ea"/>
            <a:cs typeface="+mn-cs"/>
          </a:endParaRPr>
        </a:p>
        <a:p>
          <a:r>
            <a:rPr lang="en-US" sz="1100">
              <a:solidFill>
                <a:schemeClr val="dk1"/>
              </a:solidFill>
              <a:effectLst/>
              <a:latin typeface="+mn-lt"/>
              <a:ea typeface="+mn-ea"/>
              <a:cs typeface="+mn-cs"/>
            </a:rPr>
            <a:t>Variable GKI readings</a:t>
          </a:r>
          <a:r>
            <a:rPr lang="cs-CZ" sz="1100">
              <a:solidFill>
                <a:schemeClr val="dk1"/>
              </a:solidFill>
              <a:effectLst/>
              <a:latin typeface="+mn-lt"/>
              <a:ea typeface="+mn-ea"/>
              <a:cs typeface="+mn-cs"/>
            </a:rPr>
            <a:t> </a:t>
          </a:r>
          <a:r>
            <a:rPr lang="en-US" sz="1100">
              <a:solidFill>
                <a:schemeClr val="dk1"/>
              </a:solidFill>
              <a:effectLst/>
              <a:latin typeface="+mn-lt"/>
              <a:ea typeface="+mn-ea"/>
              <a:cs typeface="+mn-cs"/>
            </a:rPr>
            <a:t>are expected</a:t>
          </a:r>
          <a:r>
            <a:rPr lang="cs-CZ" sz="1100">
              <a:solidFill>
                <a:schemeClr val="dk1"/>
              </a:solidFill>
              <a:effectLst/>
              <a:latin typeface="+mn-lt"/>
              <a:ea typeface="+mn-ea"/>
              <a:cs typeface="+mn-cs"/>
            </a:rPr>
            <a:t> </a:t>
          </a:r>
          <a:r>
            <a:rPr lang="en-US" sz="1100">
              <a:solidFill>
                <a:schemeClr val="dk1"/>
              </a:solidFill>
              <a:effectLst/>
              <a:latin typeface="+mn-lt"/>
              <a:ea typeface="+mn-ea"/>
              <a:cs typeface="+mn-cs"/>
            </a:rPr>
            <a:t>during the initial keto-adaptation period (e.g., 1-3 weeks). Water-only fasting can facilitate reaching GKI targets.</a:t>
          </a:r>
          <a:endParaRPr lang="es-ES" sz="1100">
            <a:solidFill>
              <a:schemeClr val="dk1"/>
            </a:solidFill>
            <a:effectLst/>
            <a:latin typeface="+mn-lt"/>
            <a:ea typeface="+mn-ea"/>
            <a:cs typeface="+mn-cs"/>
          </a:endParaRPr>
        </a:p>
        <a:p>
          <a:r>
            <a:rPr lang="cs-CZ" sz="1100" baseline="0"/>
            <a:t>Enter anthropometric measurements below. Macronutrients in </a:t>
          </a:r>
          <a:r>
            <a:rPr lang="cs-CZ" sz="1100" baseline="0">
              <a:solidFill>
                <a:srgbClr val="C00000"/>
              </a:solidFill>
            </a:rPr>
            <a:t>total (net) grams </a:t>
          </a:r>
          <a:r>
            <a:rPr lang="cs-CZ" sz="1100" baseline="0"/>
            <a:t>will be calculated in the </a:t>
          </a:r>
          <a:r>
            <a:rPr lang="cs-CZ" sz="1100" baseline="0">
              <a:solidFill>
                <a:srgbClr val="C00000"/>
              </a:solidFill>
            </a:rPr>
            <a:t>RED BOX</a:t>
          </a:r>
          <a:r>
            <a:rPr lang="cs-CZ" sz="1100" baseline="0">
              <a:solidFill>
                <a:schemeClr val="dk1"/>
              </a:solidFill>
            </a:rPr>
            <a:t>, based on the </a:t>
          </a:r>
          <a:r>
            <a:rPr lang="en-US" sz="1100">
              <a:solidFill>
                <a:schemeClr val="dk1"/>
              </a:solidFill>
              <a:effectLst/>
              <a:latin typeface="+mn-lt"/>
              <a:ea typeface="+mn-ea"/>
              <a:cs typeface="+mn-cs"/>
            </a:rPr>
            <a:t>Mifflin-St Jeor equation</a:t>
          </a:r>
          <a:r>
            <a:rPr lang="cs-CZ" sz="1100">
              <a:solidFill>
                <a:schemeClr val="dk1"/>
              </a:solidFill>
              <a:effectLst/>
              <a:latin typeface="+mn-lt"/>
              <a:ea typeface="+mn-ea"/>
              <a:cs typeface="+mn-cs"/>
            </a:rPr>
            <a:t>.</a:t>
          </a:r>
          <a:endParaRPr lang="es-ES" sz="1100"/>
        </a:p>
      </xdr:txBody>
    </xdr:sp>
    <xdr:clientData/>
  </xdr:twoCellAnchor>
  <xdr:twoCellAnchor>
    <xdr:from>
      <xdr:col>4</xdr:col>
      <xdr:colOff>212480</xdr:colOff>
      <xdr:row>13</xdr:row>
      <xdr:rowOff>30776</xdr:rowOff>
    </xdr:from>
    <xdr:to>
      <xdr:col>11</xdr:col>
      <xdr:colOff>73269</xdr:colOff>
      <xdr:row>14</xdr:row>
      <xdr:rowOff>213949</xdr:rowOff>
    </xdr:to>
    <xdr:sp macro="" textlink="">
      <xdr:nvSpPr>
        <xdr:cNvPr id="4" name="CuadroTexto 3">
          <a:hlinkClick xmlns:r="http://schemas.openxmlformats.org/officeDocument/2006/relationships" r:id="rId2"/>
          <a:extLst>
            <a:ext uri="{FF2B5EF4-FFF2-40B4-BE49-F238E27FC236}">
              <a16:creationId xmlns:a16="http://schemas.microsoft.com/office/drawing/2014/main" id="{8344411D-2CDD-4B13-8453-BCC4750156A2}"/>
            </a:ext>
          </a:extLst>
        </xdr:cNvPr>
        <xdr:cNvSpPr txBox="1"/>
      </xdr:nvSpPr>
      <xdr:spPr>
        <a:xfrm>
          <a:off x="3348403" y="3064122"/>
          <a:ext cx="6242539" cy="446942"/>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a:lnSpc>
              <a:spcPct val="107000"/>
            </a:lnSpc>
            <a:spcAft>
              <a:spcPts val="800"/>
            </a:spcAft>
          </a:pPr>
          <a:r>
            <a:rPr lang="en-US" sz="700" kern="100">
              <a:effectLst/>
              <a:latin typeface="Calibri" panose="020F0502020204030204" pitchFamily="34" charset="0"/>
              <a:ea typeface="Calibri" panose="020F0502020204030204" pitchFamily="34" charset="0"/>
              <a:cs typeface="Times New Roman" panose="02020603050405020304" pitchFamily="18" charset="0"/>
            </a:rPr>
            <a:t>This is the daily caloric intake that may be required to maintain</a:t>
          </a:r>
          <a:r>
            <a:rPr lang="cs-CZ" sz="700" kern="100">
              <a:effectLst/>
              <a:latin typeface="Calibri" panose="020F0502020204030204" pitchFamily="34" charset="0"/>
              <a:ea typeface="Calibri" panose="020F0502020204030204" pitchFamily="34" charset="0"/>
              <a:cs typeface="Times New Roman" panose="02020603050405020304" pitchFamily="18" charset="0"/>
            </a:rPr>
            <a:t> the</a:t>
          </a:r>
          <a:r>
            <a:rPr lang="en-US" sz="700" kern="100">
              <a:effectLst/>
              <a:latin typeface="Calibri" panose="020F0502020204030204" pitchFamily="34" charset="0"/>
              <a:ea typeface="Calibri" panose="020F0502020204030204" pitchFamily="34" charset="0"/>
              <a:cs typeface="Times New Roman" panose="02020603050405020304" pitchFamily="18" charset="0"/>
            </a:rPr>
            <a:t> current weight. Please keep in mind that what determines the accuracy of this theoretical calculation is the evolution of average weight over time. Predictive equations of resting energy expenditure </a:t>
          </a:r>
          <a:r>
            <a:rPr lang="en-US" sz="700" u="sng" kern="100">
              <a:solidFill>
                <a:schemeClr val="accent1"/>
              </a:solidFill>
              <a:effectLst/>
              <a:latin typeface="Calibri" panose="020F0502020204030204" pitchFamily="34" charset="0"/>
              <a:ea typeface="Calibri" panose="020F0502020204030204" pitchFamily="34" charset="0"/>
              <a:cs typeface="Times New Roman" panose="02020603050405020304" pitchFamily="18" charset="0"/>
            </a:rPr>
            <a:t>may underestimate caloric needs of cancer patients</a:t>
          </a:r>
          <a:r>
            <a:rPr lang="en-US" sz="700" kern="100">
              <a:effectLst/>
              <a:latin typeface="Calibri" panose="020F0502020204030204" pitchFamily="34" charset="0"/>
              <a:ea typeface="Calibri" panose="020F0502020204030204" pitchFamily="34" charset="0"/>
              <a:cs typeface="Times New Roman" panose="02020603050405020304" pitchFamily="18" charset="0"/>
            </a:rPr>
            <a:t>.</a:t>
          </a:r>
          <a:r>
            <a:rPr lang="cs-CZ" sz="700" kern="100">
              <a:effectLst/>
              <a:latin typeface="Calibri" panose="020F0502020204030204" pitchFamily="34" charset="0"/>
              <a:ea typeface="Calibri" panose="020F0502020204030204" pitchFamily="34" charset="0"/>
              <a:cs typeface="Times New Roman" panose="02020603050405020304" pitchFamily="18" charset="0"/>
            </a:rPr>
            <a:t> </a:t>
          </a:r>
          <a:r>
            <a:rPr lang="en-US" sz="700" kern="100">
              <a:effectLst/>
              <a:latin typeface="Calibri" panose="020F0502020204030204" pitchFamily="34" charset="0"/>
              <a:ea typeface="Calibri" panose="020F0502020204030204" pitchFamily="34" charset="0"/>
              <a:cs typeface="Times New Roman" panose="02020603050405020304" pitchFamily="18" charset="0"/>
            </a:rPr>
            <a:t>Weight loss indicates that the diet is hypocaloric. Weight gain indicates that the diet is hypercaloric. The energy density</a:t>
          </a:r>
          <a:r>
            <a:rPr lang="cs-CZ" sz="700" kern="100">
              <a:effectLst/>
              <a:latin typeface="Calibri" panose="020F0502020204030204" pitchFamily="34" charset="0"/>
              <a:ea typeface="Calibri" panose="020F0502020204030204" pitchFamily="34" charset="0"/>
              <a:cs typeface="Times New Roman" panose="02020603050405020304" pitchFamily="18" charset="0"/>
            </a:rPr>
            <a:t> </a:t>
          </a:r>
          <a:r>
            <a:rPr lang="en-US" sz="700" kern="100">
              <a:effectLst/>
              <a:latin typeface="Calibri" panose="020F0502020204030204" pitchFamily="34" charset="0"/>
              <a:ea typeface="Calibri" panose="020F0502020204030204" pitchFamily="34" charset="0"/>
              <a:cs typeface="Times New Roman" panose="02020603050405020304" pitchFamily="18" charset="0"/>
            </a:rPr>
            <a:t>needs to be adjusted depending on individual needs.</a:t>
          </a:r>
        </a:p>
        <a:p>
          <a:pPr>
            <a:lnSpc>
              <a:spcPct val="107000"/>
            </a:lnSpc>
            <a:spcAft>
              <a:spcPts val="800"/>
            </a:spcAft>
          </a:pPr>
          <a:endParaRPr lang="es-ES" sz="700" kern="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0</xdr:col>
      <xdr:colOff>767862</xdr:colOff>
      <xdr:row>17</xdr:row>
      <xdr:rowOff>86460</xdr:rowOff>
    </xdr:from>
    <xdr:to>
      <xdr:col>4</xdr:col>
      <xdr:colOff>73269</xdr:colOff>
      <xdr:row>18</xdr:row>
      <xdr:rowOff>146539</xdr:rowOff>
    </xdr:to>
    <xdr:sp macro="" textlink="">
      <xdr:nvSpPr>
        <xdr:cNvPr id="5" name="CuadroTexto 4">
          <a:extLst>
            <a:ext uri="{FF2B5EF4-FFF2-40B4-BE49-F238E27FC236}">
              <a16:creationId xmlns:a16="http://schemas.microsoft.com/office/drawing/2014/main" id="{B950ECF0-E1A4-4DCC-923A-471F558AD3FE}"/>
            </a:ext>
          </a:extLst>
        </xdr:cNvPr>
        <xdr:cNvSpPr txBox="1"/>
      </xdr:nvSpPr>
      <xdr:spPr>
        <a:xfrm>
          <a:off x="767862" y="3332287"/>
          <a:ext cx="2441330" cy="257906"/>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algn="ctr"/>
          <a:r>
            <a:rPr lang="cs-CZ" sz="1000" b="1"/>
            <a:t>MACRONUTRIENT DISTRIBUTION</a:t>
          </a:r>
          <a:endParaRPr lang="es-ES" sz="1000" b="1"/>
        </a:p>
      </xdr:txBody>
    </xdr:sp>
    <xdr:clientData/>
  </xdr:twoCellAnchor>
  <xdr:twoCellAnchor>
    <xdr:from>
      <xdr:col>6</xdr:col>
      <xdr:colOff>974481</xdr:colOff>
      <xdr:row>17</xdr:row>
      <xdr:rowOff>77668</xdr:rowOff>
    </xdr:from>
    <xdr:to>
      <xdr:col>9</xdr:col>
      <xdr:colOff>710712</xdr:colOff>
      <xdr:row>18</xdr:row>
      <xdr:rowOff>137747</xdr:rowOff>
    </xdr:to>
    <xdr:sp macro="" textlink="">
      <xdr:nvSpPr>
        <xdr:cNvPr id="6" name="CuadroTexto 5">
          <a:extLst>
            <a:ext uri="{FF2B5EF4-FFF2-40B4-BE49-F238E27FC236}">
              <a16:creationId xmlns:a16="http://schemas.microsoft.com/office/drawing/2014/main" id="{C1DD2CC7-C534-4C0B-B545-E3DF6DB5EB93}"/>
            </a:ext>
          </a:extLst>
        </xdr:cNvPr>
        <xdr:cNvSpPr txBox="1"/>
      </xdr:nvSpPr>
      <xdr:spPr>
        <a:xfrm>
          <a:off x="5326673" y="3323495"/>
          <a:ext cx="2132135" cy="257906"/>
        </a:xfrm>
        <a:prstGeom prst="rect">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lstStyle/>
        <a:p>
          <a:pPr algn="ctr"/>
          <a:r>
            <a:rPr lang="cs-CZ" sz="1000" b="1"/>
            <a:t>GRAMS OF EACH MACRONUTRIENT</a:t>
          </a:r>
          <a:endParaRPr lang="es-ES" sz="1000" b="1"/>
        </a:p>
      </xdr:txBody>
    </xdr:sp>
    <xdr:clientData/>
  </xdr:twoCellAnchor>
  <xdr:twoCellAnchor>
    <xdr:from>
      <xdr:col>6</xdr:col>
      <xdr:colOff>987672</xdr:colOff>
      <xdr:row>22</xdr:row>
      <xdr:rowOff>42497</xdr:rowOff>
    </xdr:from>
    <xdr:to>
      <xdr:col>10</xdr:col>
      <xdr:colOff>1113693</xdr:colOff>
      <xdr:row>27</xdr:row>
      <xdr:rowOff>111370</xdr:rowOff>
    </xdr:to>
    <xdr:sp macro="" textlink="">
      <xdr:nvSpPr>
        <xdr:cNvPr id="8" name="CuadroTexto 7">
          <a:extLst>
            <a:ext uri="{FF2B5EF4-FFF2-40B4-BE49-F238E27FC236}">
              <a16:creationId xmlns:a16="http://schemas.microsoft.com/office/drawing/2014/main" id="{C1CF7B8D-EC42-4819-9F41-75A74172E125}"/>
            </a:ext>
          </a:extLst>
        </xdr:cNvPr>
        <xdr:cNvSpPr txBox="1"/>
      </xdr:nvSpPr>
      <xdr:spPr>
        <a:xfrm>
          <a:off x="5339864" y="5200651"/>
          <a:ext cx="3906714" cy="1277815"/>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algn="ctr">
            <a:lnSpc>
              <a:spcPct val="107000"/>
            </a:lnSpc>
            <a:spcAft>
              <a:spcPts val="800"/>
            </a:spcAft>
          </a:pPr>
          <a:r>
            <a:rPr lang="en-US" sz="850" kern="100">
              <a:effectLst/>
              <a:latin typeface="Calibri" panose="020F0502020204030204" pitchFamily="34" charset="0"/>
              <a:ea typeface="Calibri" panose="020F0502020204030204" pitchFamily="34" charset="0"/>
              <a:cs typeface="Times New Roman" panose="02020603050405020304" pitchFamily="18" charset="0"/>
            </a:rPr>
            <a:t>This is the quantity of each macronutrient (in net grams) to be consumed daily based on the anthropometric input.</a:t>
          </a:r>
          <a:r>
            <a:rPr lang="cs-CZ" sz="850" kern="100">
              <a:effectLst/>
              <a:latin typeface="Calibri" panose="020F0502020204030204" pitchFamily="34" charset="0"/>
              <a:ea typeface="Calibri" panose="020F0502020204030204" pitchFamily="34" charset="0"/>
              <a:cs typeface="Times New Roman" panose="02020603050405020304" pitchFamily="18" charset="0"/>
            </a:rPr>
            <a:t> </a:t>
          </a:r>
          <a:r>
            <a:rPr lang="en-US" sz="850" kern="100">
              <a:effectLst/>
              <a:latin typeface="Calibri" panose="020F0502020204030204" pitchFamily="34" charset="0"/>
              <a:ea typeface="Calibri" panose="020F0502020204030204" pitchFamily="34" charset="0"/>
              <a:cs typeface="Times New Roman" panose="02020603050405020304" pitchFamily="18" charset="0"/>
            </a:rPr>
            <a:t>Any free diet-tracking software can be used to register food items and determine the macronutrients they contain.</a:t>
          </a:r>
          <a:r>
            <a:rPr lang="cs-CZ" sz="850" kern="100">
              <a:effectLst/>
              <a:latin typeface="Calibri" panose="020F0502020204030204" pitchFamily="34" charset="0"/>
              <a:ea typeface="Calibri" panose="020F0502020204030204" pitchFamily="34" charset="0"/>
              <a:cs typeface="Times New Roman" panose="02020603050405020304" pitchFamily="18" charset="0"/>
            </a:rPr>
            <a:t> </a:t>
          </a:r>
          <a:r>
            <a:rPr lang="en-US" sz="850" b="1" kern="100">
              <a:effectLst/>
              <a:latin typeface="Calibri" panose="020F0502020204030204" pitchFamily="34" charset="0"/>
              <a:ea typeface="Calibri" panose="020F0502020204030204" pitchFamily="34" charset="0"/>
              <a:cs typeface="Times New Roman" panose="02020603050405020304" pitchFamily="18" charset="0"/>
            </a:rPr>
            <a:t>It is important to mention that the final quantitative evaluation of diet implementation is the GKI, not the selected foods.</a:t>
          </a:r>
          <a:r>
            <a:rPr lang="cs-CZ" sz="850" b="1" kern="100">
              <a:effectLst/>
              <a:latin typeface="Calibri" panose="020F0502020204030204" pitchFamily="34" charset="0"/>
              <a:ea typeface="Calibri" panose="020F0502020204030204" pitchFamily="34" charset="0"/>
              <a:cs typeface="Times New Roman" panose="02020603050405020304" pitchFamily="18" charset="0"/>
            </a:rPr>
            <a:t> </a:t>
          </a:r>
          <a:r>
            <a:rPr lang="en-US" sz="850" kern="100">
              <a:effectLst/>
              <a:latin typeface="Calibri" panose="020F0502020204030204" pitchFamily="34" charset="0"/>
              <a:ea typeface="Calibri" panose="020F0502020204030204" pitchFamily="34" charset="0"/>
              <a:cs typeface="Times New Roman" panose="02020603050405020304" pitchFamily="18" charset="0"/>
            </a:rPr>
            <a:t>Carbohydrates should be as low as possible in all cases, initiating ketogenesis. Protein should be sufficient for muscle maintenance and not reduced for calorie restriction. If intermittent calorie restriction is desired, it is possible to lower the grams of fat (which will reduce total calories).</a:t>
          </a:r>
          <a:endParaRPr lang="es-ES" sz="850" kern="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1</xdr:col>
      <xdr:colOff>716574</xdr:colOff>
      <xdr:row>29</xdr:row>
      <xdr:rowOff>112833</xdr:rowOff>
    </xdr:from>
    <xdr:to>
      <xdr:col>1</xdr:col>
      <xdr:colOff>943709</xdr:colOff>
      <xdr:row>30</xdr:row>
      <xdr:rowOff>281352</xdr:rowOff>
    </xdr:to>
    <xdr:sp macro="" textlink="">
      <xdr:nvSpPr>
        <xdr:cNvPr id="9" name="Flecha: hacia abajo 8">
          <a:extLst>
            <a:ext uri="{FF2B5EF4-FFF2-40B4-BE49-F238E27FC236}">
              <a16:creationId xmlns:a16="http://schemas.microsoft.com/office/drawing/2014/main" id="{947F356F-9B29-B310-13AE-E54C76E78CC8}"/>
            </a:ext>
          </a:extLst>
        </xdr:cNvPr>
        <xdr:cNvSpPr/>
      </xdr:nvSpPr>
      <xdr:spPr>
        <a:xfrm>
          <a:off x="1551843" y="6875583"/>
          <a:ext cx="227135" cy="366346"/>
        </a:xfrm>
        <a:prstGeom prst="down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s-ES" sz="1100"/>
        </a:p>
      </xdr:txBody>
    </xdr:sp>
    <xdr:clientData/>
  </xdr:twoCellAnchor>
  <xdr:twoCellAnchor>
    <xdr:from>
      <xdr:col>0</xdr:col>
      <xdr:colOff>521678</xdr:colOff>
      <xdr:row>27</xdr:row>
      <xdr:rowOff>186105</xdr:rowOff>
    </xdr:from>
    <xdr:to>
      <xdr:col>3</xdr:col>
      <xdr:colOff>823546</xdr:colOff>
      <xdr:row>29</xdr:row>
      <xdr:rowOff>26377</xdr:rowOff>
    </xdr:to>
    <xdr:sp macro="" textlink="">
      <xdr:nvSpPr>
        <xdr:cNvPr id="10" name="CuadroTexto 9">
          <a:extLst>
            <a:ext uri="{FF2B5EF4-FFF2-40B4-BE49-F238E27FC236}">
              <a16:creationId xmlns:a16="http://schemas.microsoft.com/office/drawing/2014/main" id="{A86EE64B-7915-406B-A07B-65B086A38D9B}"/>
            </a:ext>
          </a:extLst>
        </xdr:cNvPr>
        <xdr:cNvSpPr txBox="1"/>
      </xdr:nvSpPr>
      <xdr:spPr>
        <a:xfrm>
          <a:off x="521678" y="6553201"/>
          <a:ext cx="2390041" cy="235926"/>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algn="ctr"/>
          <a:r>
            <a:rPr lang="cs-CZ" sz="900" b="0"/>
            <a:t>Continue to the next section: GKI targets.</a:t>
          </a:r>
          <a:endParaRPr lang="es-ES" sz="900" b="0"/>
        </a:p>
      </xdr:txBody>
    </xdr:sp>
    <xdr:clientData/>
  </xdr:twoCellAnchor>
  <xdr:twoCellAnchor>
    <xdr:from>
      <xdr:col>10</xdr:col>
      <xdr:colOff>1091979</xdr:colOff>
      <xdr:row>19</xdr:row>
      <xdr:rowOff>60188</xdr:rowOff>
    </xdr:from>
    <xdr:to>
      <xdr:col>11</xdr:col>
      <xdr:colOff>324115</xdr:colOff>
      <xdr:row>21</xdr:row>
      <xdr:rowOff>58614</xdr:rowOff>
    </xdr:to>
    <xdr:sp macro="" textlink="">
      <xdr:nvSpPr>
        <xdr:cNvPr id="2" name="CuadroTexto 1">
          <a:extLst>
            <a:ext uri="{FF2B5EF4-FFF2-40B4-BE49-F238E27FC236}">
              <a16:creationId xmlns:a16="http://schemas.microsoft.com/office/drawing/2014/main" id="{05D64C13-A9E7-43F1-8604-C3F963E7B927}"/>
            </a:ext>
          </a:extLst>
        </xdr:cNvPr>
        <xdr:cNvSpPr txBox="1"/>
      </xdr:nvSpPr>
      <xdr:spPr>
        <a:xfrm>
          <a:off x="9216071" y="4462203"/>
          <a:ext cx="609598" cy="537688"/>
        </a:xfrm>
        <a:prstGeom prst="rect">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lstStyle/>
        <a:p>
          <a:pPr algn="ctr"/>
          <a:r>
            <a:rPr lang="cs-CZ" sz="900" b="0"/>
            <a:t>Monitor impact on GKI.</a:t>
          </a:r>
          <a:endParaRPr lang="es-ES" sz="900" b="0"/>
        </a:p>
      </xdr:txBody>
    </xdr:sp>
    <xdr:clientData/>
  </xdr:twoCellAnchor>
  <xdr:twoCellAnchor>
    <xdr:from>
      <xdr:col>10</xdr:col>
      <xdr:colOff>833928</xdr:colOff>
      <xdr:row>19</xdr:row>
      <xdr:rowOff>25020</xdr:rowOff>
    </xdr:from>
    <xdr:to>
      <xdr:col>10</xdr:col>
      <xdr:colOff>1033506</xdr:colOff>
      <xdr:row>21</xdr:row>
      <xdr:rowOff>85780</xdr:rowOff>
    </xdr:to>
    <xdr:sp macro="" textlink="">
      <xdr:nvSpPr>
        <xdr:cNvPr id="7" name="Cerrar llave 6">
          <a:extLst>
            <a:ext uri="{FF2B5EF4-FFF2-40B4-BE49-F238E27FC236}">
              <a16:creationId xmlns:a16="http://schemas.microsoft.com/office/drawing/2014/main" id="{34E016E1-0F0E-43AC-83C0-49D21A82B1B9}"/>
            </a:ext>
          </a:extLst>
        </xdr:cNvPr>
        <xdr:cNvSpPr/>
      </xdr:nvSpPr>
      <xdr:spPr>
        <a:xfrm>
          <a:off x="8958020" y="4427035"/>
          <a:ext cx="199578" cy="600022"/>
        </a:xfrm>
        <a:prstGeom prst="rightBrace">
          <a:avLst>
            <a:gd name="adj1" fmla="val 8333"/>
            <a:gd name="adj2" fmla="val 52350"/>
          </a:avLst>
        </a:prstGeom>
      </xdr:spPr>
      <xdr:style>
        <a:lnRef idx="2">
          <a:schemeClr val="accent1"/>
        </a:lnRef>
        <a:fillRef idx="0">
          <a:schemeClr val="accent1"/>
        </a:fillRef>
        <a:effectRef idx="1">
          <a:schemeClr val="accent1"/>
        </a:effectRef>
        <a:fontRef idx="minor">
          <a:schemeClr val="tx1"/>
        </a:fontRef>
      </xdr:style>
      <xdr:txBody>
        <a:bodyPr rtlCol="0" anchor="ctr"/>
        <a:lstStyle/>
        <a:p>
          <a:pPr algn="l"/>
          <a:endParaRPr lang="es-ES" sz="1100"/>
        </a:p>
      </xdr:txBody>
    </xdr:sp>
    <xdr:clientData/>
  </xdr:twoCellAnchor>
  <xdr:twoCellAnchor>
    <xdr:from>
      <xdr:col>9</xdr:col>
      <xdr:colOff>479182</xdr:colOff>
      <xdr:row>8</xdr:row>
      <xdr:rowOff>63015</xdr:rowOff>
    </xdr:from>
    <xdr:to>
      <xdr:col>10</xdr:col>
      <xdr:colOff>1084385</xdr:colOff>
      <xdr:row>10</xdr:row>
      <xdr:rowOff>7327</xdr:rowOff>
    </xdr:to>
    <xdr:sp macro="" textlink="">
      <xdr:nvSpPr>
        <xdr:cNvPr id="11" name="CuadroTexto 10">
          <a:extLst>
            <a:ext uri="{FF2B5EF4-FFF2-40B4-BE49-F238E27FC236}">
              <a16:creationId xmlns:a16="http://schemas.microsoft.com/office/drawing/2014/main" id="{9B3440C3-6D6E-4AEB-9B84-E6520426536A}"/>
            </a:ext>
          </a:extLst>
        </xdr:cNvPr>
        <xdr:cNvSpPr txBox="1"/>
      </xdr:nvSpPr>
      <xdr:spPr>
        <a:xfrm>
          <a:off x="7227278" y="1645630"/>
          <a:ext cx="1989992" cy="339966"/>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lang="cs-CZ" sz="700" b="0"/>
            <a:t>Note: click the "Save" button in Excel if the calculated fields do not update automatically.</a:t>
          </a:r>
          <a:endParaRPr lang="es-ES" sz="700" b="0"/>
        </a:p>
      </xdr:txBody>
    </xdr:sp>
    <xdr:clientData/>
  </xdr:twoCellAnchor>
  <xdr:twoCellAnchor>
    <xdr:from>
      <xdr:col>8</xdr:col>
      <xdr:colOff>51289</xdr:colOff>
      <xdr:row>12</xdr:row>
      <xdr:rowOff>153866</xdr:rowOff>
    </xdr:from>
    <xdr:to>
      <xdr:col>8</xdr:col>
      <xdr:colOff>293077</xdr:colOff>
      <xdr:row>12</xdr:row>
      <xdr:rowOff>315058</xdr:rowOff>
    </xdr:to>
    <xdr:sp macro="" textlink="">
      <xdr:nvSpPr>
        <xdr:cNvPr id="12" name="Flecha: doblada hacia arriba 11">
          <a:extLst>
            <a:ext uri="{FF2B5EF4-FFF2-40B4-BE49-F238E27FC236}">
              <a16:creationId xmlns:a16="http://schemas.microsoft.com/office/drawing/2014/main" id="{CD9DF297-6A5E-8E6B-40DC-363AD53F9CBB}"/>
            </a:ext>
          </a:extLst>
        </xdr:cNvPr>
        <xdr:cNvSpPr/>
      </xdr:nvSpPr>
      <xdr:spPr>
        <a:xfrm rot="10800000" flipH="1">
          <a:off x="6081347" y="2835520"/>
          <a:ext cx="241788" cy="161192"/>
        </a:xfrm>
        <a:prstGeom prst="bentUp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s-ES" sz="1100"/>
        </a:p>
      </xdr:txBody>
    </xdr:sp>
    <xdr:clientData/>
  </xdr:twoCellAnchor>
</xdr:wsDr>
</file>

<file path=xl/drawings/drawing10.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1160C4E4-ACB9-4A85-B2F2-E59EB4ECE4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3" name="Chart 1">
          <a:extLst>
            <a:ext uri="{FF2B5EF4-FFF2-40B4-BE49-F238E27FC236}">
              <a16:creationId xmlns:a16="http://schemas.microsoft.com/office/drawing/2014/main" id="{F7924B99-668D-408B-A168-B89704CF34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026508ED-767C-4BE5-8BEA-AAED60512A08}"/>
            </a:ext>
          </a:extLst>
        </xdr:cNvPr>
        <xdr:cNvSpPr txBox="1"/>
      </xdr:nvSpPr>
      <xdr:spPr>
        <a:xfrm>
          <a:off x="8014605" y="1647825"/>
          <a:ext cx="2219327" cy="1800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and other therapies. After ketogenic adaptation, sustained periods above the GKI threshold should be minimized.</a:t>
          </a:r>
        </a:p>
      </xdr:txBody>
    </xdr:sp>
    <xdr:clientData/>
  </xdr:twoCellAnchor>
</xdr:wsDr>
</file>

<file path=xl/drawings/drawing11.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9F9C51FC-17BF-41E2-BD54-2C5C9B0C03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3" name="Chart 1">
          <a:extLst>
            <a:ext uri="{FF2B5EF4-FFF2-40B4-BE49-F238E27FC236}">
              <a16:creationId xmlns:a16="http://schemas.microsoft.com/office/drawing/2014/main" id="{CC633A6B-07E4-4D5E-9B3B-943A33A375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FF69B050-943D-49F8-AB25-D5D087AD6216}"/>
            </a:ext>
          </a:extLst>
        </xdr:cNvPr>
        <xdr:cNvSpPr txBox="1"/>
      </xdr:nvSpPr>
      <xdr:spPr>
        <a:xfrm>
          <a:off x="8014605" y="1647825"/>
          <a:ext cx="2219327" cy="1800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and other therapies. After ketogenic adaptation, sustained periods above the GKI threshold should be minimized.</a:t>
          </a:r>
        </a:p>
      </xdr:txBody>
    </xdr:sp>
    <xdr:clientData/>
  </xdr:twoCellAnchor>
</xdr:wsDr>
</file>

<file path=xl/drawings/drawing12.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2094A8E2-A956-4202-99A6-2EC86E0400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3" name="Chart 1">
          <a:extLst>
            <a:ext uri="{FF2B5EF4-FFF2-40B4-BE49-F238E27FC236}">
              <a16:creationId xmlns:a16="http://schemas.microsoft.com/office/drawing/2014/main" id="{2EB9E06B-02B8-4297-8022-02061B4B90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B901A870-CDD3-43F2-A808-32B2357B4F5F}"/>
            </a:ext>
          </a:extLst>
        </xdr:cNvPr>
        <xdr:cNvSpPr txBox="1"/>
      </xdr:nvSpPr>
      <xdr:spPr>
        <a:xfrm>
          <a:off x="8014605" y="1647825"/>
          <a:ext cx="2219327" cy="1800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and other therapies. After ketogenic adaptation, sustained periods above the GKI threshold should be minimized.</a:t>
          </a:r>
        </a:p>
      </xdr:txBody>
    </xdr:sp>
    <xdr:clientData/>
  </xdr:twoCellAnchor>
</xdr:wsDr>
</file>

<file path=xl/drawings/drawing13.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09E73BC8-0776-412B-A626-C542E85399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3" name="Chart 1">
          <a:extLst>
            <a:ext uri="{FF2B5EF4-FFF2-40B4-BE49-F238E27FC236}">
              <a16:creationId xmlns:a16="http://schemas.microsoft.com/office/drawing/2014/main" id="{836F6F69-A9E9-43FD-BD69-505611D083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EB3C1E5D-878D-495D-A8E0-FFA0D2DEA104}"/>
            </a:ext>
          </a:extLst>
        </xdr:cNvPr>
        <xdr:cNvSpPr txBox="1"/>
      </xdr:nvSpPr>
      <xdr:spPr>
        <a:xfrm>
          <a:off x="8014605" y="1647825"/>
          <a:ext cx="2219327" cy="1800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and other therapies. After ketogenic adaptation, sustained periods above the GKI threshold should be minimized.</a:t>
          </a:r>
        </a:p>
      </xdr:txBody>
    </xdr:sp>
    <xdr:clientData/>
  </xdr:twoCellAnchor>
</xdr:wsDr>
</file>

<file path=xl/drawings/drawing14.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2F642638-A827-427E-93B3-6904E8A7EC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3" name="Chart 1">
          <a:extLst>
            <a:ext uri="{FF2B5EF4-FFF2-40B4-BE49-F238E27FC236}">
              <a16:creationId xmlns:a16="http://schemas.microsoft.com/office/drawing/2014/main" id="{863CB251-D223-4C8E-8760-5D73292857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0BFB50B0-FCD7-4C9D-866D-BE6A84C4BFB8}"/>
            </a:ext>
          </a:extLst>
        </xdr:cNvPr>
        <xdr:cNvSpPr txBox="1"/>
      </xdr:nvSpPr>
      <xdr:spPr>
        <a:xfrm>
          <a:off x="8014605" y="1647825"/>
          <a:ext cx="2219327" cy="1800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and other therapies. After ketogenic adaptation, sustained periods above the GKI threshold should be minimized.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58615</xdr:colOff>
      <xdr:row>0</xdr:row>
      <xdr:rowOff>70338</xdr:rowOff>
    </xdr:from>
    <xdr:to>
      <xdr:col>8</xdr:col>
      <xdr:colOff>592015</xdr:colOff>
      <xdr:row>4</xdr:row>
      <xdr:rowOff>117231</xdr:rowOff>
    </xdr:to>
    <xdr:sp macro="" textlink="">
      <xdr:nvSpPr>
        <xdr:cNvPr id="2" name="CuadroTexto 1">
          <a:hlinkClick xmlns:r="http://schemas.openxmlformats.org/officeDocument/2006/relationships" r:id="rId1"/>
          <a:extLst>
            <a:ext uri="{FF2B5EF4-FFF2-40B4-BE49-F238E27FC236}">
              <a16:creationId xmlns:a16="http://schemas.microsoft.com/office/drawing/2014/main" id="{FF72DA12-326F-47F4-A5AB-4ABEFCD07102}"/>
            </a:ext>
          </a:extLst>
        </xdr:cNvPr>
        <xdr:cNvSpPr txBox="1"/>
      </xdr:nvSpPr>
      <xdr:spPr>
        <a:xfrm>
          <a:off x="58615" y="70338"/>
          <a:ext cx="7274169" cy="8308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Instructions for calculating GKI using a blood glucose and ketone monitor:</a:t>
          </a:r>
          <a:r>
            <a:rPr lang="cs-CZ" sz="1100" b="1"/>
            <a:t> </a:t>
          </a:r>
        </a:p>
        <a:p>
          <a:r>
            <a:rPr lang="es-ES" sz="1100"/>
            <a:t>Enter the blood glucose value (in mg/dL) and blood ketone value (in millimolar) into the respective boxes. The GKI will be calculated automatically. A target GKI ≤ 2.0 has been predetermined but can be adjusted by the user to GKI ≤ 1.0</a:t>
          </a:r>
          <a:r>
            <a:rPr lang="cs-CZ" sz="1100"/>
            <a:t> </a:t>
          </a:r>
          <a:r>
            <a:rPr lang="es-ES" sz="1100"/>
            <a:t>after gaining </a:t>
          </a:r>
          <a:r>
            <a:rPr lang="es-ES" sz="1100">
              <a:solidFill>
                <a:schemeClr val="dk1"/>
              </a:solidFill>
              <a:effectLst/>
              <a:latin typeface="+mn-lt"/>
              <a:ea typeface="+mn-ea"/>
              <a:cs typeface="+mn-cs"/>
            </a:rPr>
            <a:t>more</a:t>
          </a:r>
          <a:r>
            <a:rPr lang="cs-CZ" sz="1100">
              <a:solidFill>
                <a:schemeClr val="dk1"/>
              </a:solidFill>
              <a:effectLst/>
              <a:latin typeface="+mn-lt"/>
              <a:ea typeface="+mn-ea"/>
              <a:cs typeface="+mn-cs"/>
            </a:rPr>
            <a:t> </a:t>
          </a:r>
          <a:r>
            <a:rPr lang="es-ES" sz="1100"/>
            <a:t>experience</a:t>
          </a:r>
          <a:r>
            <a:rPr lang="cs-CZ" sz="1100"/>
            <a:t> </a:t>
          </a:r>
          <a:r>
            <a:rPr lang="es-ES" sz="1100"/>
            <a:t>with the diet. The target for absolute glucose levels has been predetermined as ≤ 90 mg/dl.</a:t>
          </a:r>
        </a:p>
      </xdr:txBody>
    </xdr:sp>
    <xdr:clientData/>
  </xdr:twoCellAnchor>
  <xdr:twoCellAnchor>
    <xdr:from>
      <xdr:col>6</xdr:col>
      <xdr:colOff>647699</xdr:colOff>
      <xdr:row>5</xdr:row>
      <xdr:rowOff>102577</xdr:rowOff>
    </xdr:from>
    <xdr:to>
      <xdr:col>8</xdr:col>
      <xdr:colOff>46891</xdr:colOff>
      <xdr:row>6</xdr:row>
      <xdr:rowOff>175845</xdr:rowOff>
    </xdr:to>
    <xdr:sp macro="" textlink="">
      <xdr:nvSpPr>
        <xdr:cNvPr id="3" name="CuadroTexto 2">
          <a:extLst>
            <a:ext uri="{FF2B5EF4-FFF2-40B4-BE49-F238E27FC236}">
              <a16:creationId xmlns:a16="http://schemas.microsoft.com/office/drawing/2014/main" id="{1E5F325A-C5EB-4B2C-B5D2-0DB130C06DAF}"/>
            </a:ext>
          </a:extLst>
        </xdr:cNvPr>
        <xdr:cNvSpPr txBox="1"/>
      </xdr:nvSpPr>
      <xdr:spPr>
        <a:xfrm>
          <a:off x="5301761" y="1099039"/>
          <a:ext cx="1462453" cy="272560"/>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algn="ctr"/>
          <a:r>
            <a:rPr lang="cs-CZ" sz="1000" b="1">
              <a:solidFill>
                <a:schemeClr val="tx1"/>
              </a:solidFill>
            </a:rPr>
            <a:t>Absolute glucose target:</a:t>
          </a:r>
          <a:endParaRPr lang="es-ES" sz="1000" b="1">
            <a:solidFill>
              <a:schemeClr val="tx1"/>
            </a:solidFill>
          </a:endParaRPr>
        </a:p>
      </xdr:txBody>
    </xdr:sp>
    <xdr:clientData/>
  </xdr:twoCellAnchor>
  <xdr:twoCellAnchor>
    <xdr:from>
      <xdr:col>5</xdr:col>
      <xdr:colOff>108438</xdr:colOff>
      <xdr:row>5</xdr:row>
      <xdr:rowOff>95250</xdr:rowOff>
    </xdr:from>
    <xdr:to>
      <xdr:col>5</xdr:col>
      <xdr:colOff>1383323</xdr:colOff>
      <xdr:row>6</xdr:row>
      <xdr:rowOff>174380</xdr:rowOff>
    </xdr:to>
    <xdr:sp macro="" textlink="">
      <xdr:nvSpPr>
        <xdr:cNvPr id="4" name="CuadroTexto 3">
          <a:extLst>
            <a:ext uri="{FF2B5EF4-FFF2-40B4-BE49-F238E27FC236}">
              <a16:creationId xmlns:a16="http://schemas.microsoft.com/office/drawing/2014/main" id="{720E716B-5D81-45EE-970F-9EB6D0B50DCD}"/>
            </a:ext>
          </a:extLst>
        </xdr:cNvPr>
        <xdr:cNvSpPr txBox="1"/>
      </xdr:nvSpPr>
      <xdr:spPr>
        <a:xfrm>
          <a:off x="3288323" y="1274885"/>
          <a:ext cx="1274885" cy="276957"/>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algn="ctr"/>
          <a:r>
            <a:rPr lang="cs-CZ" sz="1000" b="1">
              <a:solidFill>
                <a:schemeClr val="tx1"/>
              </a:solidFill>
            </a:rPr>
            <a:t>GKI equal or below:</a:t>
          </a:r>
          <a:endParaRPr lang="es-ES" sz="1000" b="1">
            <a:solidFill>
              <a:schemeClr val="tx1"/>
            </a:solidFill>
          </a:endParaRPr>
        </a:p>
      </xdr:txBody>
    </xdr:sp>
    <xdr:clientData/>
  </xdr:twoCellAnchor>
  <xdr:twoCellAnchor>
    <xdr:from>
      <xdr:col>5</xdr:col>
      <xdr:colOff>14653</xdr:colOff>
      <xdr:row>20</xdr:row>
      <xdr:rowOff>168521</xdr:rowOff>
    </xdr:from>
    <xdr:to>
      <xdr:col>6</xdr:col>
      <xdr:colOff>600807</xdr:colOff>
      <xdr:row>22</xdr:row>
      <xdr:rowOff>43962</xdr:rowOff>
    </xdr:to>
    <xdr:sp macro="" textlink="">
      <xdr:nvSpPr>
        <xdr:cNvPr id="5" name="CuadroTexto 4">
          <a:extLst>
            <a:ext uri="{FF2B5EF4-FFF2-40B4-BE49-F238E27FC236}">
              <a16:creationId xmlns:a16="http://schemas.microsoft.com/office/drawing/2014/main" id="{30182E99-8603-46B7-92CA-2534CFFB6779}"/>
            </a:ext>
          </a:extLst>
        </xdr:cNvPr>
        <xdr:cNvSpPr txBox="1"/>
      </xdr:nvSpPr>
      <xdr:spPr>
        <a:xfrm>
          <a:off x="3194538" y="5509848"/>
          <a:ext cx="2073519" cy="432287"/>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algn="ctr"/>
          <a:r>
            <a:rPr lang="cs-CZ" sz="1000" b="0">
              <a:solidFill>
                <a:schemeClr val="tx1"/>
              </a:solidFill>
            </a:rPr>
            <a:t>Conversion tool if finger-prick meter is configured in a different unit.</a:t>
          </a:r>
          <a:endParaRPr lang="es-ES" sz="1000" b="0">
            <a:solidFill>
              <a:schemeClr val="tx1"/>
            </a:solidFill>
          </a:endParaRPr>
        </a:p>
      </xdr:txBody>
    </xdr:sp>
    <xdr:clientData/>
  </xdr:twoCellAnchor>
  <xdr:twoCellAnchor>
    <xdr:from>
      <xdr:col>0</xdr:col>
      <xdr:colOff>153866</xdr:colOff>
      <xdr:row>10</xdr:row>
      <xdr:rowOff>83526</xdr:rowOff>
    </xdr:from>
    <xdr:to>
      <xdr:col>2</xdr:col>
      <xdr:colOff>102577</xdr:colOff>
      <xdr:row>12</xdr:row>
      <xdr:rowOff>227135</xdr:rowOff>
    </xdr:to>
    <xdr:sp macro="" textlink="">
      <xdr:nvSpPr>
        <xdr:cNvPr id="6" name="CuadroTexto 5">
          <a:extLst>
            <a:ext uri="{FF2B5EF4-FFF2-40B4-BE49-F238E27FC236}">
              <a16:creationId xmlns:a16="http://schemas.microsoft.com/office/drawing/2014/main" id="{C4A2EB2A-87FC-4757-8189-2E8352AA8C7E}"/>
            </a:ext>
          </a:extLst>
        </xdr:cNvPr>
        <xdr:cNvSpPr txBox="1"/>
      </xdr:nvSpPr>
      <xdr:spPr>
        <a:xfrm>
          <a:off x="153866" y="2523391"/>
          <a:ext cx="1699846" cy="817686"/>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algn="ctr"/>
          <a:r>
            <a:rPr lang="cs-CZ" sz="900" b="0">
              <a:solidFill>
                <a:schemeClr val="tx1"/>
              </a:solidFill>
            </a:rPr>
            <a:t>You can calculate a GKI example by introducing blood glucose and ketone values. Daily tracking for each month will be completed in the next sections. </a:t>
          </a:r>
        </a:p>
      </xdr:txBody>
    </xdr:sp>
    <xdr:clientData/>
  </xdr:twoCellAnchor>
  <xdr:twoCellAnchor>
    <xdr:from>
      <xdr:col>1</xdr:col>
      <xdr:colOff>0</xdr:colOff>
      <xdr:row>5</xdr:row>
      <xdr:rowOff>124556</xdr:rowOff>
    </xdr:from>
    <xdr:to>
      <xdr:col>4</xdr:col>
      <xdr:colOff>14654</xdr:colOff>
      <xdr:row>6</xdr:row>
      <xdr:rowOff>183172</xdr:rowOff>
    </xdr:to>
    <xdr:sp macro="" textlink="">
      <xdr:nvSpPr>
        <xdr:cNvPr id="7" name="CuadroTexto 6">
          <a:extLst>
            <a:ext uri="{FF2B5EF4-FFF2-40B4-BE49-F238E27FC236}">
              <a16:creationId xmlns:a16="http://schemas.microsoft.com/office/drawing/2014/main" id="{1D4A7660-7EFD-44ED-BD02-5441EF4DA25B}"/>
            </a:ext>
          </a:extLst>
        </xdr:cNvPr>
        <xdr:cNvSpPr txBox="1"/>
      </xdr:nvSpPr>
      <xdr:spPr>
        <a:xfrm>
          <a:off x="666750" y="1106364"/>
          <a:ext cx="2315308" cy="256443"/>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algn="ctr"/>
          <a:r>
            <a:rPr lang="cs-CZ" sz="900" b="0">
              <a:solidFill>
                <a:schemeClr val="tx1"/>
              </a:solidFill>
            </a:rPr>
            <a:t>This defines your targets for tracking.</a:t>
          </a:r>
          <a:endParaRPr lang="es-ES" sz="900" b="0">
            <a:solidFill>
              <a:schemeClr val="tx1"/>
            </a:solidFill>
          </a:endParaRPr>
        </a:p>
      </xdr:txBody>
    </xdr:sp>
    <xdr:clientData/>
  </xdr:twoCellAnchor>
  <xdr:twoCellAnchor>
    <xdr:from>
      <xdr:col>5</xdr:col>
      <xdr:colOff>155332</xdr:colOff>
      <xdr:row>13</xdr:row>
      <xdr:rowOff>98181</xdr:rowOff>
    </xdr:from>
    <xdr:to>
      <xdr:col>7</xdr:col>
      <xdr:colOff>1230923</xdr:colOff>
      <xdr:row>17</xdr:row>
      <xdr:rowOff>58616</xdr:rowOff>
    </xdr:to>
    <xdr:sp macro="" textlink="">
      <xdr:nvSpPr>
        <xdr:cNvPr id="8" name="CuadroTexto 7">
          <a:hlinkClick xmlns:r="http://schemas.openxmlformats.org/officeDocument/2006/relationships" r:id="rId2"/>
          <a:extLst>
            <a:ext uri="{FF2B5EF4-FFF2-40B4-BE49-F238E27FC236}">
              <a16:creationId xmlns:a16="http://schemas.microsoft.com/office/drawing/2014/main" id="{9F12E92A-5CBA-4B1F-ADA4-194FE407D13F}"/>
            </a:ext>
          </a:extLst>
        </xdr:cNvPr>
        <xdr:cNvSpPr txBox="1"/>
      </xdr:nvSpPr>
      <xdr:spPr>
        <a:xfrm>
          <a:off x="3320563" y="3474427"/>
          <a:ext cx="3250222" cy="1021374"/>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algn="ctr"/>
          <a:r>
            <a:rPr lang="cs-CZ" sz="700" b="0">
              <a:solidFill>
                <a:schemeClr val="tx1"/>
              </a:solidFill>
            </a:rPr>
            <a:t>Two GKI baselines can be determined to serve as idiosyncratic biological reference points for each patient. </a:t>
          </a:r>
          <a:r>
            <a:rPr lang="cs-CZ" sz="700" b="1">
              <a:solidFill>
                <a:schemeClr val="tx1"/>
              </a:solidFill>
            </a:rPr>
            <a:t>A fasting GKI baseline </a:t>
          </a:r>
          <a:r>
            <a:rPr lang="cs-CZ" sz="700" b="0">
              <a:solidFill>
                <a:schemeClr val="tx1"/>
              </a:solidFill>
            </a:rPr>
            <a:t>can be measured after at least 72 h of water-only fasting (e.g., days 4 to 7 of a </a:t>
          </a:r>
          <a:r>
            <a:rPr lang="cs-CZ" sz="700" b="0" u="sng">
              <a:solidFill>
                <a:schemeClr val="tx2"/>
              </a:solidFill>
            </a:rPr>
            <a:t>5-7 day water-only fast</a:t>
          </a:r>
          <a:r>
            <a:rPr lang="cs-CZ" sz="700" b="0">
              <a:solidFill>
                <a:schemeClr val="tx1"/>
              </a:solidFill>
            </a:rPr>
            <a:t>), which produces GKI values independent of dietary inputs. A </a:t>
          </a:r>
          <a:r>
            <a:rPr lang="cs-CZ" sz="700" b="1">
              <a:solidFill>
                <a:schemeClr val="tx1"/>
              </a:solidFill>
            </a:rPr>
            <a:t>zero carbohydrate, paleolithic ketogenic diet with intermittent fasting </a:t>
          </a:r>
          <a:r>
            <a:rPr lang="cs-CZ" sz="700" b="0">
              <a:solidFill>
                <a:schemeClr val="tx1"/>
              </a:solidFill>
            </a:rPr>
            <a:t>(e.g., one meal per day) can serve as a second baseline that is representative of the lowest GKI variability during minimal dietary inputs (fat and protein only). All subsequent diet adjustments can be compared to these two baselines. </a:t>
          </a:r>
          <a:r>
            <a:rPr lang="cs-CZ" sz="700" b="1">
              <a:solidFill>
                <a:schemeClr val="tx1"/>
              </a:solidFill>
            </a:rPr>
            <a:t>Diet flexibility should not compromise GKI targets</a:t>
          </a:r>
          <a:r>
            <a:rPr lang="cs-CZ" sz="700" b="0">
              <a:solidFill>
                <a:schemeClr val="tx1"/>
              </a:solidFill>
            </a:rPr>
            <a:t>.</a:t>
          </a:r>
          <a:endParaRPr lang="es-ES" sz="700" b="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5" name="Chart 1">
          <a:extLst>
            <a:ext uri="{FF2B5EF4-FFF2-40B4-BE49-F238E27FC236}">
              <a16:creationId xmlns:a16="http://schemas.microsoft.com/office/drawing/2014/main" id="{E06A7C16-139C-4C0A-BF60-D6EC752D7B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A2329971-D713-42E0-9BF7-A9EDCDD42922}"/>
            </a:ext>
          </a:extLst>
        </xdr:cNvPr>
        <xdr:cNvSpPr txBox="1"/>
      </xdr:nvSpPr>
      <xdr:spPr>
        <a:xfrm>
          <a:off x="8011884" y="1649186"/>
          <a:ext cx="2220687" cy="17934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t>
          </a:r>
          <a:r>
            <a:rPr lang="cs-CZ" sz="1200">
              <a:solidFill>
                <a:schemeClr val="dk1"/>
              </a:solidFill>
              <a:effectLst/>
              <a:latin typeface="+mn-lt"/>
              <a:ea typeface="+mn-ea"/>
              <a:cs typeface="+mn-cs"/>
            </a:rPr>
            <a:t>and</a:t>
          </a:r>
          <a:r>
            <a:rPr lang="en-US" sz="1200">
              <a:solidFill>
                <a:schemeClr val="dk1"/>
              </a:solidFill>
              <a:effectLst/>
              <a:latin typeface="+mn-lt"/>
              <a:ea typeface="+mn-ea"/>
              <a:cs typeface="+mn-cs"/>
            </a:rPr>
            <a:t> other therapies. After ketogenic adaptation, sustained periods above the GKI threshold should be minimized.</a:t>
          </a:r>
          <a:endParaRPr lang="es-ES" sz="120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DDD9DBD8-7CC7-4FD7-AB1D-DAE0D5E075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3" name="Chart 1">
          <a:extLst>
            <a:ext uri="{FF2B5EF4-FFF2-40B4-BE49-F238E27FC236}">
              <a16:creationId xmlns:a16="http://schemas.microsoft.com/office/drawing/2014/main" id="{C301F9A8-72A2-48E9-B8E8-089192CBE6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36872BF3-8E89-4A6F-AF93-0356AAC67BBA}"/>
            </a:ext>
          </a:extLst>
        </xdr:cNvPr>
        <xdr:cNvSpPr txBox="1"/>
      </xdr:nvSpPr>
      <xdr:spPr>
        <a:xfrm>
          <a:off x="8014605" y="1647825"/>
          <a:ext cx="2219327" cy="1800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and other therapies. After ketogenic adaptation, sustained periods above the GKI threshold should be minimized.</a:t>
          </a:r>
        </a:p>
      </xdr:txBody>
    </xdr:sp>
    <xdr:clientData/>
  </xdr:twoCellAnchor>
</xdr:wsDr>
</file>

<file path=xl/drawings/drawing5.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38717294-4301-4063-BB0E-6D1DC173B7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3" name="Chart 1">
          <a:extLst>
            <a:ext uri="{FF2B5EF4-FFF2-40B4-BE49-F238E27FC236}">
              <a16:creationId xmlns:a16="http://schemas.microsoft.com/office/drawing/2014/main" id="{73476125-323F-4F5F-BFEB-1780653880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600B41ED-7547-4E17-A624-1174F0A011FB}"/>
            </a:ext>
          </a:extLst>
        </xdr:cNvPr>
        <xdr:cNvSpPr txBox="1"/>
      </xdr:nvSpPr>
      <xdr:spPr>
        <a:xfrm>
          <a:off x="8014605" y="1647825"/>
          <a:ext cx="2219327" cy="1800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and other therapies. After ketogenic adaptation, sustained periods above the GKI threshold should be minimized.</a:t>
          </a:r>
        </a:p>
      </xdr:txBody>
    </xdr:sp>
    <xdr:clientData/>
  </xdr:twoCellAnchor>
</xdr:wsDr>
</file>

<file path=xl/drawings/drawing6.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C27949FC-41AD-4B61-9394-12E618106A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3" name="Chart 1">
          <a:extLst>
            <a:ext uri="{FF2B5EF4-FFF2-40B4-BE49-F238E27FC236}">
              <a16:creationId xmlns:a16="http://schemas.microsoft.com/office/drawing/2014/main" id="{0416F1E0-C7C6-4220-8BFF-16DE76B183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4E90EEA9-5386-473B-A7DC-A418D4545F34}"/>
            </a:ext>
          </a:extLst>
        </xdr:cNvPr>
        <xdr:cNvSpPr txBox="1"/>
      </xdr:nvSpPr>
      <xdr:spPr>
        <a:xfrm>
          <a:off x="8014605" y="1647825"/>
          <a:ext cx="2219327" cy="1800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and other therapies. After ketogenic adaptation, sustained periods above the GKI threshold should be minimized.</a:t>
          </a:r>
        </a:p>
      </xdr:txBody>
    </xdr:sp>
    <xdr:clientData/>
  </xdr:twoCellAnchor>
</xdr:wsDr>
</file>

<file path=xl/drawings/drawing7.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F3E89D98-E271-44EE-9440-533B9FB854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3" name="Chart 1">
          <a:extLst>
            <a:ext uri="{FF2B5EF4-FFF2-40B4-BE49-F238E27FC236}">
              <a16:creationId xmlns:a16="http://schemas.microsoft.com/office/drawing/2014/main" id="{47101F8A-D225-4441-8626-B1640EF684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7B933BA2-02C8-4DE7-9A31-63CCF04E54E8}"/>
            </a:ext>
          </a:extLst>
        </xdr:cNvPr>
        <xdr:cNvSpPr txBox="1"/>
      </xdr:nvSpPr>
      <xdr:spPr>
        <a:xfrm>
          <a:off x="8014605" y="1647825"/>
          <a:ext cx="2219327" cy="1800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and other therapies. After ketogenic adaptation, sustained periods above the GKI threshold should be minimized.</a:t>
          </a:r>
        </a:p>
      </xdr:txBody>
    </xdr:sp>
    <xdr:clientData/>
  </xdr:twoCellAnchor>
</xdr:wsDr>
</file>

<file path=xl/drawings/drawing8.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A269B812-7278-474F-8839-8F5B73979C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3" name="Chart 1">
          <a:extLst>
            <a:ext uri="{FF2B5EF4-FFF2-40B4-BE49-F238E27FC236}">
              <a16:creationId xmlns:a16="http://schemas.microsoft.com/office/drawing/2014/main" id="{2955057C-4BD7-4443-85BF-CFECCEFFDD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3DDAE077-0F0F-4FA2-B9AD-A122D68B4190}"/>
            </a:ext>
          </a:extLst>
        </xdr:cNvPr>
        <xdr:cNvSpPr txBox="1"/>
      </xdr:nvSpPr>
      <xdr:spPr>
        <a:xfrm>
          <a:off x="8014605" y="1647825"/>
          <a:ext cx="2219327" cy="1800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and other therapies. After ketogenic adaptation, sustained periods above the GKI threshold should be minimized.</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10823120" y="793751"/>
    <xdr:ext cx="7683500" cy="4616450"/>
    <xdr:graphicFrame macro="">
      <xdr:nvGraphicFramePr>
        <xdr:cNvPr id="2" name="Chart 1">
          <a:extLst>
            <a:ext uri="{FF2B5EF4-FFF2-40B4-BE49-F238E27FC236}">
              <a16:creationId xmlns:a16="http://schemas.microsoft.com/office/drawing/2014/main" id="{720C4F9E-CE0C-4B50-BB1E-F8E681A381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10823122" y="5551715"/>
    <xdr:ext cx="7683500" cy="4616450"/>
    <xdr:graphicFrame macro="">
      <xdr:nvGraphicFramePr>
        <xdr:cNvPr id="3" name="Chart 1">
          <a:extLst>
            <a:ext uri="{FF2B5EF4-FFF2-40B4-BE49-F238E27FC236}">
              <a16:creationId xmlns:a16="http://schemas.microsoft.com/office/drawing/2014/main" id="{5E366D2C-2D1C-402E-9E6E-13A204262E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twoCellAnchor>
    <xdr:from>
      <xdr:col>9</xdr:col>
      <xdr:colOff>51705</xdr:colOff>
      <xdr:row>5</xdr:row>
      <xdr:rowOff>57150</xdr:rowOff>
    </xdr:from>
    <xdr:to>
      <xdr:col>10</xdr:col>
      <xdr:colOff>1156607</xdr:colOff>
      <xdr:row>10</xdr:row>
      <xdr:rowOff>285751</xdr:rowOff>
    </xdr:to>
    <xdr:sp macro="" textlink="">
      <xdr:nvSpPr>
        <xdr:cNvPr id="4" name="CuadroTexto 3">
          <a:extLst>
            <a:ext uri="{FF2B5EF4-FFF2-40B4-BE49-F238E27FC236}">
              <a16:creationId xmlns:a16="http://schemas.microsoft.com/office/drawing/2014/main" id="{355F8971-9B30-4F17-AD85-C8C2FF49978E}"/>
            </a:ext>
          </a:extLst>
        </xdr:cNvPr>
        <xdr:cNvSpPr txBox="1"/>
      </xdr:nvSpPr>
      <xdr:spPr>
        <a:xfrm>
          <a:off x="8014605" y="1647825"/>
          <a:ext cx="2219327" cy="1800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chemeClr val="dk1"/>
              </a:solidFill>
              <a:effectLst/>
              <a:latin typeface="+mn-lt"/>
              <a:ea typeface="+mn-ea"/>
              <a:cs typeface="+mn-cs"/>
            </a:rPr>
            <a:t>The user should aim to spend as much time in the metabolic management zone as possible. Transient excursions are initially expected and may happen due to stress and other therapies. After ketogenic adaptation, sustained periods above the GKI threshold should be minimized.</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N1206"/>
  <sheetViews>
    <sheetView tabSelected="1" zoomScale="130" zoomScaleNormal="130" workbookViewId="0">
      <selection activeCell="D11" sqref="D11"/>
    </sheetView>
  </sheetViews>
  <sheetFormatPr defaultColWidth="11.19921875" defaultRowHeight="15.6" x14ac:dyDescent="0.3"/>
  <cols>
    <col min="2" max="2" width="14.19921875" customWidth="1"/>
    <col min="3" max="3" width="2.19921875" customWidth="1"/>
    <col min="4" max="4" width="13.69921875" customWidth="1"/>
    <col min="5" max="5" width="2.69921875" customWidth="1"/>
    <col min="6" max="6" width="13.09765625" customWidth="1"/>
    <col min="7" max="7" width="13" customWidth="1"/>
    <col min="8" max="8" width="9" customWidth="1"/>
    <col min="9" max="9" width="9.3984375" customWidth="1"/>
    <col min="10" max="11" width="18.09765625" customWidth="1"/>
    <col min="12" max="12" width="5.3984375" customWidth="1"/>
    <col min="13" max="2037" width="0.19921875" customWidth="1"/>
  </cols>
  <sheetData>
    <row r="1" spans="1:13" x14ac:dyDescent="0.3">
      <c r="A1" s="3"/>
      <c r="B1" s="3"/>
      <c r="C1" s="3"/>
      <c r="D1" s="3"/>
      <c r="E1" s="3"/>
      <c r="F1" s="3"/>
      <c r="G1" s="3"/>
      <c r="H1" s="3"/>
      <c r="I1" s="3"/>
      <c r="J1" s="3"/>
      <c r="K1" s="3"/>
      <c r="L1" s="3"/>
    </row>
    <row r="2" spans="1:13" x14ac:dyDescent="0.3">
      <c r="A2" s="3"/>
      <c r="B2" s="3"/>
      <c r="C2" s="3"/>
      <c r="D2" s="3"/>
      <c r="E2" s="3"/>
      <c r="F2" s="3"/>
      <c r="G2" s="3"/>
      <c r="H2" s="3"/>
      <c r="I2" s="3"/>
      <c r="J2" s="3"/>
      <c r="K2" s="3"/>
      <c r="L2" s="3"/>
    </row>
    <row r="3" spans="1:13" x14ac:dyDescent="0.3">
      <c r="A3" s="3"/>
      <c r="B3" s="3"/>
      <c r="C3" s="3"/>
      <c r="D3" s="3"/>
      <c r="E3" s="3"/>
      <c r="F3" s="3"/>
      <c r="G3" s="3"/>
      <c r="H3" s="3"/>
      <c r="I3" s="3"/>
      <c r="J3" s="3"/>
      <c r="K3" s="3"/>
      <c r="L3" s="3"/>
    </row>
    <row r="4" spans="1:13" x14ac:dyDescent="0.3">
      <c r="A4" s="3"/>
      <c r="B4" s="3"/>
      <c r="C4" s="3"/>
      <c r="D4" s="3"/>
      <c r="E4" s="3"/>
      <c r="F4" s="3"/>
      <c r="G4" s="3"/>
      <c r="H4" s="3"/>
      <c r="I4" s="3"/>
      <c r="J4" s="3"/>
      <c r="K4" s="3"/>
      <c r="L4" s="3"/>
    </row>
    <row r="5" spans="1:13" x14ac:dyDescent="0.3">
      <c r="A5" s="3"/>
      <c r="B5" s="3"/>
      <c r="C5" s="3"/>
      <c r="D5" s="3"/>
      <c r="E5" s="3"/>
      <c r="F5" s="3"/>
      <c r="G5" s="3"/>
      <c r="H5" s="3"/>
      <c r="I5" s="3"/>
      <c r="J5" s="3"/>
      <c r="K5" s="3"/>
      <c r="L5" s="3"/>
    </row>
    <row r="6" spans="1:13" x14ac:dyDescent="0.3">
      <c r="A6" s="3"/>
      <c r="B6" s="3"/>
      <c r="C6" s="3"/>
      <c r="D6" s="3"/>
      <c r="E6" s="3"/>
      <c r="F6" s="3"/>
      <c r="G6" s="3"/>
      <c r="H6" s="3"/>
      <c r="I6" s="3"/>
      <c r="J6" s="3"/>
      <c r="K6" s="3"/>
      <c r="L6" s="3"/>
    </row>
    <row r="7" spans="1:13" x14ac:dyDescent="0.3">
      <c r="A7" s="3"/>
      <c r="B7" s="3"/>
      <c r="C7" s="3"/>
      <c r="D7" s="3"/>
      <c r="E7" s="3"/>
      <c r="F7" s="3"/>
      <c r="G7" s="3"/>
      <c r="H7" s="3"/>
      <c r="I7" s="3"/>
      <c r="J7" s="3"/>
      <c r="K7" s="3"/>
      <c r="L7" s="3"/>
    </row>
    <row r="8" spans="1:13" x14ac:dyDescent="0.3">
      <c r="A8" s="3"/>
      <c r="B8" s="3"/>
      <c r="C8" s="3"/>
      <c r="D8" s="3"/>
      <c r="E8" s="3"/>
      <c r="F8" s="3"/>
      <c r="G8" s="3"/>
      <c r="H8" s="3"/>
      <c r="I8" s="3"/>
      <c r="J8" s="3"/>
      <c r="K8" s="3"/>
      <c r="L8" s="3"/>
    </row>
    <row r="9" spans="1:13" x14ac:dyDescent="0.3">
      <c r="A9" s="3"/>
      <c r="B9" s="3"/>
      <c r="C9" s="3"/>
      <c r="D9" s="3"/>
      <c r="E9" s="3"/>
      <c r="F9" s="3"/>
      <c r="G9" s="3"/>
      <c r="H9" s="3"/>
      <c r="I9" s="3"/>
      <c r="J9" s="3"/>
      <c r="K9" s="3"/>
      <c r="L9" s="3"/>
    </row>
    <row r="10" spans="1:13" x14ac:dyDescent="0.3">
      <c r="A10" s="3"/>
      <c r="B10" s="3"/>
      <c r="C10" s="3"/>
      <c r="D10" s="32" t="s">
        <v>38</v>
      </c>
      <c r="E10" s="3"/>
      <c r="F10" s="3"/>
      <c r="G10" s="3"/>
      <c r="H10" s="3"/>
      <c r="I10" s="3"/>
      <c r="J10" s="3"/>
      <c r="K10" s="3"/>
      <c r="L10" s="3"/>
    </row>
    <row r="11" spans="1:13" ht="34.950000000000003" customHeight="1" x14ac:dyDescent="0.3">
      <c r="A11" s="65" t="s">
        <v>30</v>
      </c>
      <c r="B11" s="26"/>
      <c r="C11" s="3"/>
      <c r="D11" s="20">
        <v>1</v>
      </c>
      <c r="E11" s="3"/>
      <c r="F11" s="30" t="s">
        <v>33</v>
      </c>
      <c r="G11" s="64">
        <f>M16+M17</f>
        <v>1580</v>
      </c>
      <c r="H11" s="29" t="s">
        <v>29</v>
      </c>
      <c r="I11" s="3"/>
      <c r="J11" s="3"/>
      <c r="K11" s="3"/>
      <c r="L11" s="3"/>
      <c r="M11">
        <f>IF(D14=0,1.2,1)</f>
        <v>1</v>
      </c>
    </row>
    <row r="12" spans="1:13" ht="21" x14ac:dyDescent="0.3">
      <c r="A12" s="65" t="s">
        <v>26</v>
      </c>
      <c r="B12" s="26"/>
      <c r="C12" s="3"/>
      <c r="D12" s="20">
        <v>70</v>
      </c>
      <c r="E12" s="3"/>
      <c r="F12" s="3"/>
      <c r="G12" s="3"/>
      <c r="H12" s="3"/>
      <c r="I12" s="3"/>
      <c r="J12" s="3"/>
      <c r="K12" s="3"/>
      <c r="L12" s="3"/>
      <c r="M12">
        <f>IF(D15=1,1.375,1)</f>
        <v>1.375</v>
      </c>
    </row>
    <row r="13" spans="1:13" ht="28.8" x14ac:dyDescent="0.4">
      <c r="A13" s="65" t="s">
        <v>27</v>
      </c>
      <c r="B13" s="26"/>
      <c r="C13" s="3"/>
      <c r="D13" s="20">
        <v>180</v>
      </c>
      <c r="E13" s="3"/>
      <c r="F13" s="24" t="s">
        <v>34</v>
      </c>
      <c r="G13" s="34">
        <f>G11*((M11*M12*M13*M14))</f>
        <v>2172.5</v>
      </c>
      <c r="H13" s="33" t="s">
        <v>29</v>
      </c>
      <c r="I13" s="3"/>
      <c r="J13" s="3"/>
      <c r="K13" s="3"/>
      <c r="L13" s="3"/>
      <c r="M13">
        <f>IF(D15=2,1.55,1)</f>
        <v>1</v>
      </c>
    </row>
    <row r="14" spans="1:13" ht="21" x14ac:dyDescent="0.3">
      <c r="A14" s="65" t="s">
        <v>35</v>
      </c>
      <c r="B14" s="25"/>
      <c r="C14" s="3"/>
      <c r="D14" s="20">
        <v>50</v>
      </c>
      <c r="E14" s="3"/>
      <c r="F14" s="3"/>
      <c r="G14" s="3"/>
      <c r="H14" s="3"/>
      <c r="I14" s="3"/>
      <c r="J14" s="3"/>
      <c r="K14" s="3"/>
      <c r="L14" s="3"/>
      <c r="M14">
        <f>IF(D15=3,1.725,1)</f>
        <v>1</v>
      </c>
    </row>
    <row r="15" spans="1:13" ht="21" x14ac:dyDescent="0.3">
      <c r="A15" s="65" t="s">
        <v>28</v>
      </c>
      <c r="B15" s="26"/>
      <c r="C15" s="3"/>
      <c r="D15" s="20">
        <v>1</v>
      </c>
      <c r="E15" s="3"/>
      <c r="F15" s="3"/>
      <c r="G15" s="3"/>
      <c r="H15" s="3"/>
      <c r="I15" s="3"/>
      <c r="J15" s="3"/>
      <c r="K15" s="3"/>
      <c r="L15" s="3"/>
    </row>
    <row r="16" spans="1:13" x14ac:dyDescent="0.3">
      <c r="A16" s="28" t="s">
        <v>50</v>
      </c>
      <c r="B16" s="28"/>
      <c r="C16" s="28"/>
      <c r="D16" s="28"/>
      <c r="E16" s="28"/>
      <c r="F16" s="28"/>
      <c r="G16" s="28"/>
      <c r="H16" s="28"/>
      <c r="I16" s="28"/>
      <c r="J16" s="27"/>
      <c r="K16" s="3"/>
      <c r="L16" s="3"/>
      <c r="M16">
        <f>IF(D11=1,(((10*D12) + (6.25*D13) - (5*D14) + 5)),0)</f>
        <v>1580</v>
      </c>
    </row>
    <row r="17" spans="1:14" x14ac:dyDescent="0.3">
      <c r="A17" s="3"/>
      <c r="B17" s="3"/>
      <c r="C17" s="3"/>
      <c r="D17" s="3"/>
      <c r="E17" s="3"/>
      <c r="F17" s="3"/>
      <c r="G17" s="3"/>
      <c r="H17" s="3"/>
      <c r="I17" s="3"/>
      <c r="J17" s="3"/>
      <c r="K17" s="3"/>
      <c r="L17" s="3"/>
      <c r="M17">
        <f>IF(D11=2,((10*D12)+(6.25*D13)-(5*D14)-(161)),0)</f>
        <v>0</v>
      </c>
    </row>
    <row r="18" spans="1:14" x14ac:dyDescent="0.3">
      <c r="A18" s="3"/>
      <c r="B18" s="3"/>
      <c r="C18" s="3"/>
      <c r="D18" s="3"/>
      <c r="E18" s="3"/>
      <c r="F18" s="3"/>
      <c r="G18" s="3"/>
      <c r="H18" s="3"/>
      <c r="I18" s="3"/>
      <c r="J18" s="3"/>
      <c r="K18" s="3"/>
      <c r="L18" s="3"/>
    </row>
    <row r="19" spans="1:14" x14ac:dyDescent="0.3">
      <c r="A19" s="3"/>
      <c r="B19" s="3"/>
      <c r="C19" s="3"/>
      <c r="D19" s="3"/>
      <c r="E19" s="3"/>
      <c r="F19" s="32" t="s">
        <v>38</v>
      </c>
      <c r="G19" s="3"/>
      <c r="H19" s="3"/>
      <c r="I19" s="3"/>
      <c r="J19" s="3"/>
      <c r="K19" s="3"/>
      <c r="L19" s="3"/>
    </row>
    <row r="20" spans="1:14" ht="21" x14ac:dyDescent="0.4">
      <c r="A20" s="3"/>
      <c r="B20" s="67" t="s">
        <v>54</v>
      </c>
      <c r="C20" s="61"/>
      <c r="D20" s="61"/>
      <c r="E20" s="3"/>
      <c r="F20" s="20">
        <v>5</v>
      </c>
      <c r="G20" s="3" t="s">
        <v>31</v>
      </c>
      <c r="H20" s="52">
        <f>(G13*F20/100)/(4)</f>
        <v>27.15625</v>
      </c>
      <c r="I20" s="53" t="s">
        <v>36</v>
      </c>
      <c r="J20" s="66" t="s">
        <v>52</v>
      </c>
      <c r="K20" s="43"/>
      <c r="L20" s="43"/>
    </row>
    <row r="21" spans="1:14" ht="21" x14ac:dyDescent="0.4">
      <c r="A21" s="43"/>
      <c r="B21" s="69" t="s">
        <v>55</v>
      </c>
      <c r="C21" s="62"/>
      <c r="D21" s="63"/>
      <c r="E21" s="3"/>
      <c r="F21" s="20">
        <v>25</v>
      </c>
      <c r="G21" s="3" t="s">
        <v>31</v>
      </c>
      <c r="H21" s="52">
        <f>(G13*F21/100)/(4)</f>
        <v>135.78125</v>
      </c>
      <c r="I21" s="53" t="s">
        <v>36</v>
      </c>
      <c r="J21" s="44" t="s">
        <v>53</v>
      </c>
      <c r="K21" s="44"/>
      <c r="L21" s="44"/>
    </row>
    <row r="22" spans="1:14" ht="21.6" thickBot="1" x14ac:dyDescent="0.45">
      <c r="A22" s="3"/>
      <c r="B22" s="68" t="s">
        <v>56</v>
      </c>
      <c r="C22" s="60"/>
      <c r="D22" s="60"/>
      <c r="E22" s="3"/>
      <c r="F22" s="20">
        <v>70</v>
      </c>
      <c r="G22" s="3" t="s">
        <v>31</v>
      </c>
      <c r="H22" s="54">
        <f>(G13*F22/100)/(9)</f>
        <v>168.97222222222223</v>
      </c>
      <c r="I22" s="55" t="s">
        <v>36</v>
      </c>
      <c r="J22" s="3"/>
      <c r="K22" s="3"/>
      <c r="L22" s="3"/>
    </row>
    <row r="23" spans="1:14" ht="30" thickTop="1" thickBot="1" x14ac:dyDescent="0.35">
      <c r="A23" s="3"/>
      <c r="B23" s="3"/>
      <c r="C23" s="3"/>
      <c r="D23" s="31" t="s">
        <v>32</v>
      </c>
      <c r="E23" s="3"/>
      <c r="F23" s="45">
        <f>((F20+F21+F22))</f>
        <v>100</v>
      </c>
      <c r="G23" s="3" t="s">
        <v>31</v>
      </c>
      <c r="H23" s="3"/>
      <c r="I23" s="3"/>
      <c r="J23" s="3"/>
      <c r="K23" s="3"/>
      <c r="L23" s="3"/>
    </row>
    <row r="24" spans="1:14" ht="16.2" thickTop="1" x14ac:dyDescent="0.3">
      <c r="A24" s="3"/>
      <c r="B24" s="3"/>
      <c r="C24" s="3"/>
      <c r="D24" s="3"/>
      <c r="E24" s="3"/>
      <c r="F24" s="3"/>
      <c r="G24" s="3"/>
      <c r="H24" s="3"/>
      <c r="I24" s="3"/>
      <c r="J24" s="3"/>
      <c r="K24" s="3"/>
      <c r="L24" s="3"/>
    </row>
    <row r="25" spans="1:14" x14ac:dyDescent="0.3">
      <c r="A25" s="3"/>
      <c r="B25" s="3"/>
      <c r="C25" s="3"/>
      <c r="D25" s="3"/>
      <c r="E25" s="3"/>
      <c r="F25" s="3"/>
      <c r="G25" s="3"/>
      <c r="H25" s="3"/>
      <c r="I25" s="3"/>
      <c r="J25" s="3"/>
      <c r="K25" s="3"/>
      <c r="L25" s="3"/>
    </row>
    <row r="26" spans="1:14" x14ac:dyDescent="0.3">
      <c r="A26" s="3"/>
      <c r="B26" s="3"/>
      <c r="C26" s="3"/>
      <c r="D26" s="3"/>
      <c r="E26" s="3"/>
      <c r="F26" s="3"/>
      <c r="G26" s="3"/>
      <c r="H26" s="3"/>
      <c r="I26" s="3"/>
      <c r="J26" s="3"/>
      <c r="K26" s="3"/>
      <c r="L26" s="3"/>
    </row>
    <row r="27" spans="1:14" x14ac:dyDescent="0.3">
      <c r="A27" s="3"/>
      <c r="B27" s="3"/>
      <c r="C27" s="3"/>
      <c r="D27" s="3"/>
      <c r="E27" s="3"/>
      <c r="F27" s="46"/>
      <c r="G27" s="3"/>
      <c r="H27" s="3"/>
      <c r="I27" s="3"/>
      <c r="J27" s="3"/>
      <c r="K27" s="3"/>
      <c r="L27" s="3"/>
    </row>
    <row r="28" spans="1:14" x14ac:dyDescent="0.3">
      <c r="A28" s="3"/>
      <c r="B28" s="3"/>
      <c r="C28" s="3"/>
      <c r="D28" s="3"/>
      <c r="E28" s="3"/>
      <c r="F28" s="46"/>
      <c r="G28" s="3"/>
      <c r="H28" s="3"/>
      <c r="I28" s="3"/>
      <c r="J28" s="3"/>
      <c r="K28" s="3"/>
      <c r="L28" s="3"/>
    </row>
    <row r="29" spans="1:14" x14ac:dyDescent="0.3">
      <c r="A29" s="3"/>
      <c r="B29" s="3"/>
      <c r="C29" s="3"/>
      <c r="D29" s="3"/>
      <c r="E29" s="3"/>
      <c r="F29" s="46"/>
      <c r="G29" s="3"/>
      <c r="H29" s="3"/>
      <c r="I29" s="3"/>
      <c r="J29" s="3"/>
      <c r="K29" s="3"/>
      <c r="L29" s="3"/>
    </row>
    <row r="30" spans="1:14" x14ac:dyDescent="0.3">
      <c r="A30" s="3"/>
      <c r="B30" s="3"/>
      <c r="C30" s="3"/>
      <c r="D30" s="3"/>
      <c r="E30" s="3"/>
      <c r="F30" s="46"/>
      <c r="G30" s="3"/>
      <c r="H30" s="3"/>
      <c r="I30" s="3"/>
      <c r="J30" s="3"/>
      <c r="K30" s="3"/>
      <c r="L30" s="3"/>
    </row>
    <row r="31" spans="1:14" ht="25.2" customHeight="1" x14ac:dyDescent="0.3">
      <c r="A31" s="3"/>
      <c r="B31" s="3"/>
      <c r="C31" s="3"/>
      <c r="D31" s="3"/>
      <c r="E31" s="3"/>
      <c r="F31" s="3"/>
      <c r="G31" s="3"/>
      <c r="H31" s="3"/>
      <c r="I31" s="22" t="s">
        <v>51</v>
      </c>
      <c r="J31" s="40"/>
      <c r="K31" s="40"/>
      <c r="L31" s="40"/>
      <c r="M31" s="23"/>
      <c r="N31" s="23"/>
    </row>
    <row r="32" spans="1:14" ht="1.2" customHeight="1" x14ac:dyDescent="0.3"/>
    <row r="33" ht="1.2" customHeight="1" x14ac:dyDescent="0.3"/>
    <row r="34" ht="1.2" customHeight="1" x14ac:dyDescent="0.3"/>
    <row r="35" ht="1.2" customHeight="1" x14ac:dyDescent="0.3"/>
    <row r="36" ht="1.2" customHeight="1" x14ac:dyDescent="0.3"/>
    <row r="37" ht="1.2" customHeight="1" x14ac:dyDescent="0.3"/>
    <row r="38" ht="1.2" customHeight="1" x14ac:dyDescent="0.3"/>
    <row r="39" ht="1.2" customHeight="1" x14ac:dyDescent="0.3"/>
    <row r="40" ht="1.2" customHeight="1" x14ac:dyDescent="0.3"/>
    <row r="41" ht="1.2" customHeight="1" x14ac:dyDescent="0.3"/>
    <row r="42" ht="1.2" customHeight="1" x14ac:dyDescent="0.3"/>
    <row r="43" ht="1.2" customHeight="1" x14ac:dyDescent="0.3"/>
    <row r="44" ht="1.2" customHeight="1" x14ac:dyDescent="0.3"/>
    <row r="45" ht="1.2" customHeight="1" x14ac:dyDescent="0.3"/>
    <row r="46" ht="1.2" customHeight="1" x14ac:dyDescent="0.3"/>
    <row r="47" ht="1.2" customHeight="1" x14ac:dyDescent="0.3"/>
    <row r="48"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row r="1201" ht="1.2" customHeight="1" x14ac:dyDescent="0.3"/>
    <row r="1202" ht="1.2" customHeight="1" x14ac:dyDescent="0.3"/>
    <row r="1203" ht="1.2" customHeight="1" x14ac:dyDescent="0.3"/>
    <row r="1204" ht="1.2" customHeight="1" x14ac:dyDescent="0.3"/>
    <row r="1205" ht="1.2" customHeight="1" x14ac:dyDescent="0.3"/>
    <row r="1206" ht="1.2" customHeight="1" x14ac:dyDescent="0.3"/>
  </sheetData>
  <sheetProtection algorithmName="SHA-512" hashValue="hIVvG+J0ggPhpanclLnU7SBQzorWGcYNWq6M2oIj7lY8dF2KZ6sw6QfCSMWPtgEsqxYuyDvVUa4qQIM1YAnm2g==" saltValue="/XHNar5BL74VHaDA51Um+A==" spinCount="100000" sheet="1" objects="1" scenarios="1" selectLockedCells="1"/>
  <phoneticPr fontId="12" type="noConversion"/>
  <pageMargins left="0.75" right="0.75" top="1" bottom="1" header="0.5" footer="0.5"/>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80" t="s">
        <v>45</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aB98srdS8V7APc92qUJ7cYYiorTKP0dKckVMdxnh/PCSgzbNtZTV7Hm6jePnceQC8pPHo0A1DHJDmQcbz2YjOQ==" saltValue="xVBkFsk6cldWCjLJlD3jpQ=="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80" t="s">
        <v>46</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Rn87HdoBqAUTYfw1ax+Dt0OIi9fE3h+9fFtbVLMmksPiix+xJs+v5w/6SdbBa8Fg5WfqwVsktGrK9a9Hg9j/ZQ==" saltValue="h3nADm8ZzHR+Lsv3qInQeg=="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80" t="s">
        <v>47</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Gw7qacrVhTe+yDBBO93sCC9HYqUYpxrYrXfDNIAp9y55eLFv+I9YeVj2feGbezw7KiH3rdCKNbx2mO2ghnS9pA==" saltValue="I5ivfpYa0Bl0kdCNwhcUaA=="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80" t="s">
        <v>48</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gEzOPgVQoiC720VE831l6ELCjytMGbQGsIbNTcBuxZR8x57dcaaqNMvIiPGjstu90rLNSQl1DvQUYAj2N9uhcA==" saltValue="ejmbOASQhgGwPT38c/hP4w=="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80" t="s">
        <v>49</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M349H34RXS5Xve411S8Oyi7pKl46Wgkqb5J4+0VJWBTq84h6Wrur/nfjZ28LYHaHr4A3TaunfoPBYM6uBp3AEA==" saltValue="VnDWFrKJMpd7yJ8faf97dQ=="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K1203"/>
  <sheetViews>
    <sheetView topLeftCell="A4" zoomScale="130" zoomScaleNormal="130" workbookViewId="0">
      <selection activeCell="F8" sqref="F8"/>
    </sheetView>
  </sheetViews>
  <sheetFormatPr defaultColWidth="11.19921875" defaultRowHeight="15.6" x14ac:dyDescent="0.3"/>
  <cols>
    <col min="1" max="1" width="8.69921875" customWidth="1"/>
    <col min="2" max="2" width="14.19921875" customWidth="1"/>
    <col min="3" max="3" width="2.19921875" customWidth="1"/>
    <col min="4" max="4" width="13.69921875" customWidth="1"/>
    <col min="5" max="5" width="2.69921875" customWidth="1"/>
    <col min="6" max="6" width="19.5" customWidth="1"/>
    <col min="7" max="7" width="9" customWidth="1"/>
    <col min="8" max="8" width="18.09765625" customWidth="1"/>
    <col min="9" max="9" width="8.69921875" customWidth="1"/>
    <col min="10" max="10" width="0.5" customWidth="1"/>
    <col min="11" max="2033" width="0.19921875" customWidth="1"/>
  </cols>
  <sheetData>
    <row r="1" spans="1:11" ht="15.6" customHeight="1" x14ac:dyDescent="0.3">
      <c r="A1" s="70"/>
      <c r="B1" s="70"/>
      <c r="C1" s="70"/>
      <c r="D1" s="70"/>
      <c r="E1" s="70"/>
      <c r="F1" s="70"/>
      <c r="G1" s="3"/>
      <c r="H1" s="3"/>
      <c r="I1" s="3"/>
      <c r="J1" s="3"/>
    </row>
    <row r="2" spans="1:11" x14ac:dyDescent="0.3">
      <c r="A2" s="70"/>
      <c r="B2" s="70"/>
      <c r="C2" s="70"/>
      <c r="D2" s="70"/>
      <c r="E2" s="70"/>
      <c r="F2" s="70"/>
      <c r="G2" s="3"/>
      <c r="H2" s="3"/>
      <c r="I2" s="3"/>
      <c r="J2" s="3"/>
    </row>
    <row r="3" spans="1:11" x14ac:dyDescent="0.3">
      <c r="A3" s="70"/>
      <c r="B3" s="70"/>
      <c r="C3" s="70"/>
      <c r="D3" s="70"/>
      <c r="E3" s="70"/>
      <c r="F3" s="70"/>
      <c r="G3" s="3"/>
      <c r="H3" s="3"/>
      <c r="I3" s="3"/>
      <c r="J3" s="3"/>
    </row>
    <row r="4" spans="1:11" x14ac:dyDescent="0.3">
      <c r="A4" s="70"/>
      <c r="B4" s="70"/>
      <c r="C4" s="70"/>
      <c r="D4" s="70"/>
      <c r="E4" s="70"/>
      <c r="F4" s="70"/>
      <c r="G4" s="3"/>
      <c r="H4" s="3"/>
      <c r="I4" s="3"/>
      <c r="J4" s="3"/>
    </row>
    <row r="5" spans="1:11" x14ac:dyDescent="0.3">
      <c r="A5" s="21"/>
      <c r="B5" s="21"/>
      <c r="C5" s="21"/>
      <c r="D5" s="21"/>
      <c r="E5" s="21"/>
      <c r="F5" s="21"/>
      <c r="G5" s="3"/>
      <c r="H5" s="3"/>
      <c r="I5" s="3"/>
      <c r="J5" s="3"/>
    </row>
    <row r="6" spans="1:11" x14ac:dyDescent="0.3">
      <c r="A6" s="3"/>
      <c r="B6" s="3"/>
      <c r="C6" s="3"/>
      <c r="D6" s="3"/>
      <c r="E6" s="3"/>
      <c r="F6" s="3"/>
      <c r="G6" s="3"/>
      <c r="H6" s="3"/>
      <c r="I6" s="3"/>
      <c r="J6" s="3"/>
    </row>
    <row r="7" spans="1:11" x14ac:dyDescent="0.3">
      <c r="A7" s="3"/>
      <c r="B7" s="3"/>
      <c r="C7" s="3"/>
      <c r="D7" s="3"/>
      <c r="E7" s="3"/>
      <c r="F7" s="36"/>
      <c r="G7" s="3"/>
      <c r="H7" s="36"/>
      <c r="I7" s="3"/>
      <c r="J7" s="3"/>
    </row>
    <row r="8" spans="1:11" ht="39" customHeight="1" x14ac:dyDescent="0.3">
      <c r="A8" s="3"/>
      <c r="B8" s="71" t="s">
        <v>20</v>
      </c>
      <c r="C8" s="72"/>
      <c r="D8" s="73"/>
      <c r="E8" s="3"/>
      <c r="F8" s="14">
        <v>2</v>
      </c>
      <c r="G8" s="21"/>
      <c r="H8" s="14">
        <v>90</v>
      </c>
      <c r="I8" s="40" t="s">
        <v>37</v>
      </c>
      <c r="J8" s="3"/>
    </row>
    <row r="9" spans="1:11" ht="24" customHeight="1" x14ac:dyDescent="0.3">
      <c r="A9" s="3"/>
      <c r="B9" s="3"/>
      <c r="C9" s="3"/>
      <c r="D9" s="3"/>
      <c r="E9" s="3"/>
      <c r="F9" s="41" t="s">
        <v>42</v>
      </c>
      <c r="G9" s="3"/>
      <c r="H9" s="42" t="s">
        <v>42</v>
      </c>
      <c r="I9" s="3"/>
      <c r="J9" s="3"/>
    </row>
    <row r="10" spans="1:11" ht="20.25" customHeight="1" x14ac:dyDescent="0.3">
      <c r="A10" s="3"/>
      <c r="B10" s="3"/>
      <c r="C10" s="3"/>
      <c r="D10" s="3"/>
      <c r="E10" s="3"/>
      <c r="F10" s="37"/>
      <c r="G10" s="3"/>
      <c r="H10" s="38"/>
      <c r="I10" s="3"/>
      <c r="J10" s="3"/>
    </row>
    <row r="11" spans="1:11" ht="36" x14ac:dyDescent="0.3">
      <c r="A11" s="3"/>
      <c r="B11" s="3"/>
      <c r="C11" s="3"/>
      <c r="D11" s="39" t="s">
        <v>0</v>
      </c>
      <c r="E11" s="3"/>
      <c r="F11" s="39" t="s">
        <v>1</v>
      </c>
      <c r="G11" s="3"/>
      <c r="H11" s="39" t="s">
        <v>2</v>
      </c>
      <c r="I11" s="3"/>
      <c r="J11" s="3"/>
    </row>
    <row r="12" spans="1:11" ht="15.75" customHeight="1" x14ac:dyDescent="0.35">
      <c r="A12" s="3"/>
      <c r="B12" s="3"/>
      <c r="C12" s="3"/>
      <c r="D12" s="32" t="s">
        <v>38</v>
      </c>
      <c r="E12" s="35"/>
      <c r="F12" s="32" t="s">
        <v>38</v>
      </c>
      <c r="G12" s="5"/>
      <c r="H12" s="49" t="s">
        <v>25</v>
      </c>
      <c r="I12" s="3"/>
      <c r="J12" s="3"/>
    </row>
    <row r="13" spans="1:11" ht="21" x14ac:dyDescent="0.3">
      <c r="A13" s="3"/>
      <c r="C13" s="3"/>
      <c r="D13" s="6">
        <v>72</v>
      </c>
      <c r="E13" s="7"/>
      <c r="F13" s="6">
        <v>4</v>
      </c>
      <c r="G13" s="7"/>
      <c r="H13" s="48">
        <f>IF(F13&gt;0,(D13/18.016)/F13,"")</f>
        <v>0.99911190053285981</v>
      </c>
      <c r="I13" s="3"/>
      <c r="J13" s="3"/>
    </row>
    <row r="14" spans="1:11" ht="21" x14ac:dyDescent="0.3">
      <c r="A14" s="19"/>
      <c r="B14" s="17"/>
      <c r="C14" s="7"/>
      <c r="E14" s="7"/>
      <c r="F14" s="18"/>
      <c r="G14" s="3"/>
      <c r="H14" s="3"/>
      <c r="I14" s="3"/>
      <c r="J14" s="3"/>
    </row>
    <row r="15" spans="1:11" x14ac:dyDescent="0.3">
      <c r="A15" s="3"/>
      <c r="B15" s="3"/>
      <c r="C15" s="3"/>
      <c r="D15" s="3"/>
      <c r="E15" s="3"/>
      <c r="F15" s="3"/>
      <c r="G15" s="3"/>
      <c r="H15" s="3"/>
      <c r="I15" s="3"/>
      <c r="J15" s="3"/>
    </row>
    <row r="16" spans="1:11" ht="25.2" customHeight="1" x14ac:dyDescent="0.3">
      <c r="A16" s="3"/>
      <c r="B16" s="74" t="s">
        <v>13</v>
      </c>
      <c r="C16" s="75"/>
      <c r="D16" s="75"/>
      <c r="E16" s="3"/>
      <c r="F16" s="47"/>
      <c r="G16" s="3"/>
      <c r="I16" s="3"/>
      <c r="J16" s="3"/>
      <c r="K16" s="3"/>
    </row>
    <row r="17" spans="1:11" ht="21" x14ac:dyDescent="0.4">
      <c r="A17" s="3"/>
      <c r="B17" s="15" t="s">
        <v>14</v>
      </c>
      <c r="C17" s="15"/>
      <c r="D17" s="15" t="s">
        <v>15</v>
      </c>
      <c r="E17" s="3"/>
      <c r="F17" s="3"/>
      <c r="G17" s="3"/>
      <c r="H17" s="3"/>
      <c r="I17" s="3"/>
      <c r="J17" s="3"/>
      <c r="K17" s="3"/>
    </row>
    <row r="18" spans="1:11" ht="27" customHeight="1" x14ac:dyDescent="0.3">
      <c r="A18" s="3"/>
      <c r="B18" s="6"/>
      <c r="C18" s="16" t="s">
        <v>16</v>
      </c>
      <c r="D18" s="8" t="str">
        <f>IF(B18&gt;0,(B18/18.016),"")</f>
        <v/>
      </c>
      <c r="E18" s="3"/>
      <c r="F18" s="3"/>
      <c r="G18" s="3"/>
      <c r="H18" s="3"/>
      <c r="I18" s="3"/>
      <c r="J18" s="3"/>
      <c r="K18" s="3"/>
    </row>
    <row r="19" spans="1:11" ht="24.75" customHeight="1" x14ac:dyDescent="0.4">
      <c r="A19" s="3"/>
      <c r="B19" s="15" t="s">
        <v>15</v>
      </c>
      <c r="C19" s="3"/>
      <c r="D19" s="15" t="s">
        <v>14</v>
      </c>
      <c r="E19" s="3"/>
      <c r="F19" s="3"/>
      <c r="G19" s="3"/>
      <c r="H19" s="3"/>
      <c r="I19" s="3"/>
      <c r="J19" s="3"/>
      <c r="K19" s="3"/>
    </row>
    <row r="20" spans="1:11" ht="21" x14ac:dyDescent="0.3">
      <c r="A20" s="3"/>
      <c r="B20" s="8"/>
      <c r="C20" s="16" t="s">
        <v>16</v>
      </c>
      <c r="D20" s="8" t="str">
        <f>IF(B20&gt;0,(B20*18.016),"")</f>
        <v/>
      </c>
      <c r="E20" s="3"/>
      <c r="F20" s="3"/>
      <c r="G20" s="3"/>
      <c r="H20" s="3"/>
      <c r="I20" s="3"/>
      <c r="J20" s="3"/>
      <c r="K20" s="3"/>
    </row>
    <row r="21" spans="1:11" ht="25.2" customHeight="1" x14ac:dyDescent="0.3">
      <c r="A21" s="3"/>
      <c r="B21" s="3"/>
      <c r="C21" s="3"/>
      <c r="D21" s="3"/>
      <c r="E21" s="3"/>
      <c r="F21" s="3"/>
      <c r="G21" s="3"/>
      <c r="H21" s="3"/>
      <c r="I21" s="3"/>
      <c r="J21" s="3"/>
      <c r="K21" s="3"/>
    </row>
    <row r="22" spans="1:11" ht="18.75" customHeight="1" x14ac:dyDescent="0.3">
      <c r="A22" s="3"/>
      <c r="B22" s="74" t="s">
        <v>17</v>
      </c>
      <c r="C22" s="74"/>
      <c r="D22" s="74"/>
      <c r="E22" s="3"/>
      <c r="F22" s="3"/>
      <c r="G22" s="3"/>
      <c r="H22" s="3"/>
      <c r="I22" s="3"/>
      <c r="J22" s="3"/>
      <c r="K22" s="3"/>
    </row>
    <row r="23" spans="1:11" ht="21" x14ac:dyDescent="0.4">
      <c r="A23" s="3"/>
      <c r="B23" s="15" t="s">
        <v>14</v>
      </c>
      <c r="C23" s="15"/>
      <c r="D23" s="15" t="s">
        <v>15</v>
      </c>
      <c r="E23" s="3"/>
      <c r="F23" s="3"/>
      <c r="G23" s="17"/>
      <c r="H23" s="16"/>
      <c r="I23" s="18"/>
      <c r="J23" s="3"/>
      <c r="K23" s="3"/>
    </row>
    <row r="24" spans="1:11" ht="25.2" customHeight="1" x14ac:dyDescent="0.3">
      <c r="A24" s="3"/>
      <c r="B24" s="6"/>
      <c r="C24" s="16" t="s">
        <v>16</v>
      </c>
      <c r="D24" s="48" t="str">
        <f>IF(B24&gt;0,(B24/10.41),"")</f>
        <v/>
      </c>
      <c r="E24" s="3"/>
      <c r="F24" s="3"/>
      <c r="G24" s="3"/>
      <c r="H24" s="3"/>
      <c r="I24" s="3"/>
      <c r="J24" s="3"/>
    </row>
    <row r="25" spans="1:11" ht="25.2" customHeight="1" x14ac:dyDescent="0.4">
      <c r="A25" s="3"/>
      <c r="B25" s="15" t="s">
        <v>15</v>
      </c>
      <c r="C25" s="3"/>
      <c r="D25" s="15" t="s">
        <v>14</v>
      </c>
      <c r="E25" s="3"/>
      <c r="F25" s="3"/>
      <c r="G25" s="3"/>
      <c r="H25" s="3"/>
      <c r="I25" s="3"/>
      <c r="J25" s="3"/>
    </row>
    <row r="26" spans="1:11" ht="17.25" customHeight="1" x14ac:dyDescent="0.3">
      <c r="A26" s="3"/>
      <c r="B26" s="6"/>
      <c r="C26" s="16" t="s">
        <v>16</v>
      </c>
      <c r="D26" s="48" t="str">
        <f>IF(B26&gt;0,(B26*10.41),"")</f>
        <v/>
      </c>
      <c r="E26" s="3"/>
      <c r="F26" s="3"/>
      <c r="G26" s="3"/>
      <c r="H26" s="3"/>
      <c r="I26" s="3"/>
      <c r="J26" s="3"/>
    </row>
    <row r="27" spans="1:11" ht="17.25" customHeight="1" x14ac:dyDescent="0.3">
      <c r="A27" s="3"/>
      <c r="B27" s="17"/>
      <c r="C27" s="16"/>
      <c r="D27" s="18"/>
      <c r="E27" s="3"/>
      <c r="F27" s="3"/>
      <c r="G27" s="3"/>
      <c r="H27" s="3"/>
      <c r="I27" s="3"/>
      <c r="J27" s="3"/>
    </row>
    <row r="28" spans="1:11" ht="28.5" customHeight="1" x14ac:dyDescent="0.3">
      <c r="A28" s="76" t="s">
        <v>51</v>
      </c>
      <c r="B28" s="76"/>
      <c r="C28" s="76"/>
      <c r="D28" s="76"/>
      <c r="E28" s="76"/>
      <c r="F28" s="76"/>
      <c r="G28" s="3"/>
      <c r="H28" s="3"/>
      <c r="I28" s="3"/>
      <c r="J28" s="3"/>
    </row>
    <row r="29" spans="1:11" ht="1.2" customHeight="1" x14ac:dyDescent="0.3"/>
    <row r="30" spans="1:11" ht="1.2" customHeight="1" x14ac:dyDescent="0.3"/>
    <row r="31" spans="1:11" ht="1.2" customHeight="1" x14ac:dyDescent="0.3"/>
    <row r="32" spans="1:11" ht="1.2" customHeight="1" x14ac:dyDescent="0.3"/>
    <row r="33" ht="1.2" customHeight="1" x14ac:dyDescent="0.3"/>
    <row r="34" ht="1.2" customHeight="1" x14ac:dyDescent="0.3"/>
    <row r="35" ht="1.2" customHeight="1" x14ac:dyDescent="0.3"/>
    <row r="36" ht="1.2" customHeight="1" x14ac:dyDescent="0.3"/>
    <row r="37" ht="1.2" customHeight="1" x14ac:dyDescent="0.3"/>
    <row r="38" ht="1.2" customHeight="1" x14ac:dyDescent="0.3"/>
    <row r="39" ht="1.2" customHeight="1" x14ac:dyDescent="0.3"/>
    <row r="40" ht="1.2" customHeight="1" x14ac:dyDescent="0.3"/>
    <row r="41" ht="1.2" customHeight="1" x14ac:dyDescent="0.3"/>
    <row r="42" ht="1.2" customHeight="1" x14ac:dyDescent="0.3"/>
    <row r="43" ht="1.2" customHeight="1" x14ac:dyDescent="0.3"/>
    <row r="44" ht="1.2" customHeight="1" x14ac:dyDescent="0.3"/>
    <row r="45" ht="1.2" customHeight="1" x14ac:dyDescent="0.3"/>
    <row r="46" ht="1.2" customHeight="1" x14ac:dyDescent="0.3"/>
    <row r="47" ht="1.2" customHeight="1" x14ac:dyDescent="0.3"/>
    <row r="48"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row r="1201" ht="1.2" customHeight="1" x14ac:dyDescent="0.3"/>
    <row r="1202" ht="1.2" customHeight="1" x14ac:dyDescent="0.3"/>
    <row r="1203" ht="1.2" customHeight="1" x14ac:dyDescent="0.3"/>
  </sheetData>
  <sheetProtection algorithmName="SHA-512" hashValue="upWlpRCvhMJ2nGPIiXC2T2a00AOfSCByG2aQKwTd8Fqf2EacNDK3kjC39cdT9AlTB72+QofvUaXcdw3ArO/crw==" saltValue="dnpVVcKIzSoM4Ua9zIZbag==" spinCount="100000" sheet="1" selectLockedCells="1"/>
  <mergeCells count="5">
    <mergeCell ref="A1:F4"/>
    <mergeCell ref="B8:D8"/>
    <mergeCell ref="B16:D16"/>
    <mergeCell ref="B22:D22"/>
    <mergeCell ref="A28:F28"/>
  </mergeCells>
  <pageMargins left="0.75" right="0.75" top="1" bottom="1" header="0.5" footer="0.5"/>
  <pageSetup orientation="portrait" horizontalDpi="4294967292" verticalDpi="4294967292"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77" t="s">
        <v>3</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Whs3G0ST4SGO/9BAbCRXzbDQ4Zn3P9sKnHxEFkpmfrbE1gdqKZM8jG8DoPP5A8lUdvD5mjwEHKO2b3cXR7X/Ew==" saltValue="bGaJZh8r9Y7oVwtaVhHRpA=="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80" t="s">
        <v>9</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vTedyFeIHt2eWacZPszRqKwLlb1OsNkItjTVyJQ1fcVQ4dJE1SXu9O9vucZkNGvcTgqwU2vKSuoU/pe3o/HUaw==" saltValue="yGmwiDJPfk1Vk6/DBl0IkA=="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80" t="s">
        <v>10</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M8K9F7faZWjjH+MQjVlXcWStcLnkI5xKKB8VvpqxHdoYTz7yMn07SmlqK3CouBjmhGR18Wca9/0wdQajKEXh5A==" saltValue="0CZjr/3gTS24O+W+FbkLOA=="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80" t="s">
        <v>11</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EC3voW/tuDlfkihgjczwzppNj0cpqHjmCBqxv3dc0zydtB4E56nyKeWsYeJ7qSBopHU5PM4f45RsY1MElvg5Mg==" saltValue="s7e4sSjcf+UbOU0LMa7zGw=="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80" t="s">
        <v>12</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9c1ouSok9vPxkZNiwRlPqgyjsqrNDF1C25JULl6fUwa3YZn0BzJxQaS2OYHKKLN5QTGX8Q/Ugj9BwMJmGUFB2A==" saltValue="oxoS3DuINGMci+j+RYhx1w=="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80" t="s">
        <v>43</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1zKw/QH+MxjKk001QOk7pL3LX4LEJplg1TNhR3JGAr4dq+qJ2uoa5cNCkCrTt/jTWMfC54QdY4fI8z+4aokPAA==" saltValue="foWrOm2dWYbmKrVfjCZDIQ=="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V1200"/>
  <sheetViews>
    <sheetView zoomScale="70" zoomScaleNormal="70" workbookViewId="0">
      <selection activeCell="B4" sqref="B4"/>
    </sheetView>
  </sheetViews>
  <sheetFormatPr defaultColWidth="11.19921875" defaultRowHeight="15.6" x14ac:dyDescent="0.3"/>
  <cols>
    <col min="1" max="1" width="6.5" customWidth="1"/>
    <col min="2" max="2" width="14.19921875" customWidth="1"/>
    <col min="3" max="3" width="1.69921875" customWidth="1"/>
    <col min="4" max="4" width="13.69921875" customWidth="1"/>
    <col min="5" max="5" width="2.69921875" customWidth="1"/>
    <col min="6" max="6" width="19.69921875" customWidth="1"/>
    <col min="7" max="7" width="2.69921875" customWidth="1"/>
    <col min="8" max="8" width="19.8984375" customWidth="1"/>
    <col min="9" max="9" width="23.09765625" customWidth="1"/>
    <col min="10" max="10" width="14.59765625" customWidth="1"/>
    <col min="11" max="11" width="15.8984375" customWidth="1"/>
    <col min="12" max="12" width="3.8984375" customWidth="1"/>
    <col min="13" max="13" width="8.59765625" hidden="1" customWidth="1"/>
    <col min="14" max="14" width="7.69921875" hidden="1" customWidth="1"/>
    <col min="15" max="15" width="0.3984375" hidden="1" customWidth="1"/>
    <col min="16" max="16" width="0.19921875" hidden="1" customWidth="1"/>
    <col min="17" max="17" width="9.765625E-2" hidden="1" customWidth="1"/>
    <col min="18" max="18" width="0.19921875" hidden="1" customWidth="1"/>
    <col min="19" max="19" width="7.09765625" hidden="1" customWidth="1"/>
    <col min="20" max="20" width="1.59765625" hidden="1" customWidth="1"/>
    <col min="21" max="21" width="0.3984375" customWidth="1"/>
    <col min="22" max="22" width="0.19921875" hidden="1" customWidth="1"/>
    <col min="23" max="2268" width="0.19921875" customWidth="1"/>
  </cols>
  <sheetData>
    <row r="1" spans="1:19" ht="28.8" x14ac:dyDescent="0.3">
      <c r="A1" s="3"/>
      <c r="B1" s="80" t="s">
        <v>44</v>
      </c>
      <c r="C1" s="77"/>
      <c r="D1" s="77"/>
      <c r="E1" s="77"/>
      <c r="F1" s="77"/>
      <c r="G1" s="3"/>
      <c r="H1" s="3"/>
      <c r="I1" s="3"/>
      <c r="J1" s="3"/>
      <c r="K1" s="3"/>
      <c r="L1" s="3"/>
    </row>
    <row r="2" spans="1:19" ht="43.2" customHeight="1" x14ac:dyDescent="0.4">
      <c r="A2" s="4" t="s">
        <v>4</v>
      </c>
      <c r="B2" s="5" t="s">
        <v>0</v>
      </c>
      <c r="C2" s="5"/>
      <c r="D2" s="5" t="s">
        <v>1</v>
      </c>
      <c r="E2" s="5"/>
      <c r="F2" s="5" t="s">
        <v>2</v>
      </c>
      <c r="G2" s="3"/>
      <c r="H2" s="39" t="s">
        <v>24</v>
      </c>
      <c r="I2" s="39" t="s">
        <v>23</v>
      </c>
      <c r="J2" s="78" t="s">
        <v>41</v>
      </c>
      <c r="K2" s="79"/>
      <c r="L2" s="3"/>
    </row>
    <row r="3" spans="1:19" ht="4.95" customHeight="1" x14ac:dyDescent="0.3">
      <c r="A3" s="3"/>
      <c r="B3" s="3"/>
      <c r="C3" s="3"/>
      <c r="D3" s="3"/>
      <c r="E3" s="3"/>
      <c r="F3" s="3"/>
      <c r="G3" s="3"/>
      <c r="H3" s="3"/>
      <c r="I3" s="3"/>
      <c r="J3" s="79"/>
      <c r="K3" s="79"/>
      <c r="L3" s="3"/>
    </row>
    <row r="4" spans="1:19" ht="25.2" customHeight="1" x14ac:dyDescent="0.4">
      <c r="A4" s="4">
        <v>1</v>
      </c>
      <c r="B4" s="6"/>
      <c r="C4" s="7"/>
      <c r="D4" s="6"/>
      <c r="E4" s="7"/>
      <c r="F4" s="48" t="str">
        <f>IF(OR(B4=0,D4=0),"",(B4/18.016)/D4)</f>
        <v/>
      </c>
      <c r="G4" s="3"/>
      <c r="H4" s="9" t="str">
        <f>IF(F4="","",IF(F4&lt;='GKI-targets'!F8,"Yes!","No"))</f>
        <v/>
      </c>
      <c r="I4" s="9" t="str">
        <f>IF(B4="","",IF(B4&lt;='GKI-targets'!H8,"Yes!","No"))</f>
        <v/>
      </c>
      <c r="J4" s="56" t="s">
        <v>18</v>
      </c>
      <c r="K4" s="57" t="str">
        <f>IF(SUM(O4:O34)=0,"",SUM(P4:P34)/SUM(O4:O34))</f>
        <v/>
      </c>
      <c r="L4" s="3"/>
      <c r="M4" s="2" t="e">
        <f>IF(F4="",#N/A,F4)</f>
        <v>#N/A</v>
      </c>
      <c r="N4" t="e">
        <f>IF(F4="",#N/A,'GKI-targets'!F8)</f>
        <v>#N/A</v>
      </c>
      <c r="O4" t="str">
        <f>IF(H4="","",1)</f>
        <v/>
      </c>
      <c r="P4" t="str">
        <f>IF(H4="Yes!",1,"")</f>
        <v/>
      </c>
      <c r="Q4" t="str">
        <f>IF(H4="No",1,"")</f>
        <v/>
      </c>
      <c r="R4" s="2" t="e">
        <f>IF(B4="",#N/A,B4)</f>
        <v>#N/A</v>
      </c>
      <c r="S4" t="str">
        <f>IF(B4="","",'GKI-targets'!H8)</f>
        <v/>
      </c>
    </row>
    <row r="5" spans="1:19" ht="25.2" customHeight="1" x14ac:dyDescent="0.4">
      <c r="A5" s="4">
        <v>2</v>
      </c>
      <c r="B5" s="6"/>
      <c r="C5" s="7"/>
      <c r="D5" s="6"/>
      <c r="E5" s="7"/>
      <c r="F5" s="48" t="str">
        <f>IF(OR(B5=0,D5=0),"",(B5/18.016)/D5)</f>
        <v/>
      </c>
      <c r="G5" s="3"/>
      <c r="H5" s="9" t="str">
        <f>IF(F5="","",IF(F5&lt;='GKI-targets'!F8,"Yes!","No"))</f>
        <v/>
      </c>
      <c r="I5" s="9" t="str">
        <f>IF(B5="","",IF(B5&lt;='GKI-targets'!H8,"Yes!","No"))</f>
        <v/>
      </c>
      <c r="J5" s="58" t="s">
        <v>19</v>
      </c>
      <c r="K5" s="59" t="str">
        <f>IF(SUM(O4:O34)=0,"",SUM(Q4:Q34)/SUM(O4:O34))</f>
        <v/>
      </c>
      <c r="L5" s="3"/>
      <c r="M5" s="2" t="e">
        <f t="shared" ref="M5:M7" si="0">IF(F5="",#N/A,F5)</f>
        <v>#N/A</v>
      </c>
      <c r="N5" t="e">
        <f>IF(F5="",#N/A,'GKI-targets'!F8)</f>
        <v>#N/A</v>
      </c>
      <c r="O5" t="str">
        <f>IF(H5="","",1)</f>
        <v/>
      </c>
      <c r="P5" t="str">
        <f>IF(H5="Yes!",1,"")</f>
        <v/>
      </c>
      <c r="Q5" t="str">
        <f>IF(H5="No",1,"")</f>
        <v/>
      </c>
      <c r="R5" s="2" t="e">
        <f t="shared" ref="R5:R34" si="1">IF(B5="",#N/A,B5)</f>
        <v>#N/A</v>
      </c>
      <c r="S5" t="str">
        <f>IF(B4="","",'GKI-targets'!H8)</f>
        <v/>
      </c>
    </row>
    <row r="6" spans="1:19" ht="25.2" customHeight="1" x14ac:dyDescent="0.4">
      <c r="A6" s="4">
        <v>3</v>
      </c>
      <c r="B6" s="6"/>
      <c r="C6" s="7"/>
      <c r="D6" s="6"/>
      <c r="E6" s="7"/>
      <c r="F6" s="48" t="str">
        <f>IF(OR(B6=0,D6=0),"",(B6/18.016)/D6)</f>
        <v/>
      </c>
      <c r="G6" s="3"/>
      <c r="H6" s="9" t="str">
        <f>IF(F6="","",IF(F6&lt;='GKI-targets'!F8,"Yes!","No"))</f>
        <v/>
      </c>
      <c r="I6" s="9" t="str">
        <f>IF(B6="","",IF(B6&lt;='GKI-targets'!H8,"Yes!","No"))</f>
        <v/>
      </c>
      <c r="J6" s="3"/>
      <c r="K6" s="3"/>
      <c r="L6" s="3"/>
      <c r="M6" s="2" t="e">
        <f>IF(F6="",#N/A,F6)</f>
        <v>#N/A</v>
      </c>
      <c r="N6" t="e">
        <f>IF(F6="",#N/A,'GKI-targets'!F8)</f>
        <v>#N/A</v>
      </c>
      <c r="O6" t="str">
        <f>IF(H6="","",1)</f>
        <v/>
      </c>
      <c r="P6" t="str">
        <f t="shared" ref="P6:P34" si="2">IF(H6="Yes!",1,"")</f>
        <v/>
      </c>
      <c r="Q6" t="str">
        <f>IF(H6="No",1,"")</f>
        <v/>
      </c>
      <c r="R6" s="2" t="e">
        <f t="shared" si="1"/>
        <v>#N/A</v>
      </c>
      <c r="S6" t="str">
        <f>IF(B4="","",'GKI-targets'!H8)</f>
        <v/>
      </c>
    </row>
    <row r="7" spans="1:19" ht="25.2" customHeight="1" x14ac:dyDescent="0.4">
      <c r="A7" s="4">
        <v>4</v>
      </c>
      <c r="B7" s="6"/>
      <c r="C7" s="7"/>
      <c r="D7" s="6"/>
      <c r="E7" s="7"/>
      <c r="F7" s="48" t="str">
        <f>IF(OR(B7=0,D7=0),"",(B7/18.016)/D7)</f>
        <v/>
      </c>
      <c r="G7" s="3"/>
      <c r="H7" s="9" t="str">
        <f>IF(F7="","",IF(F7&lt;='GKI-targets'!F8,"Yes!","No"))</f>
        <v/>
      </c>
      <c r="I7" s="9" t="str">
        <f>IF(B7="","",IF(B7&lt;='GKI-targets'!H8,"Yes!","No"))</f>
        <v/>
      </c>
      <c r="J7" s="3"/>
      <c r="K7" s="3"/>
      <c r="L7" s="3"/>
      <c r="M7" s="2" t="e">
        <f t="shared" si="0"/>
        <v>#N/A</v>
      </c>
      <c r="N7" t="e">
        <f>IF(F6="",#N/A,'GKI-targets'!F8)</f>
        <v>#N/A</v>
      </c>
      <c r="O7" t="str">
        <f>IF(H7="","",1)</f>
        <v/>
      </c>
      <c r="P7" t="str">
        <f t="shared" si="2"/>
        <v/>
      </c>
      <c r="Q7" t="str">
        <f t="shared" ref="Q7:Q34" si="3">IF(H7="No",1,"")</f>
        <v/>
      </c>
      <c r="R7" s="2" t="e">
        <f t="shared" si="1"/>
        <v>#N/A</v>
      </c>
      <c r="S7" t="str">
        <f>IF(B4="","",'GKI-targets'!H8)</f>
        <v/>
      </c>
    </row>
    <row r="8" spans="1:19" ht="25.2" customHeight="1" x14ac:dyDescent="0.4">
      <c r="A8" s="4">
        <v>5</v>
      </c>
      <c r="B8" s="6"/>
      <c r="C8" s="7"/>
      <c r="D8" s="6"/>
      <c r="E8" s="7"/>
      <c r="F8" s="48" t="str">
        <f>IF(OR(B8=0,D8=0),"",(B8/18.016)/D8)</f>
        <v/>
      </c>
      <c r="G8" s="3"/>
      <c r="H8" s="9" t="str">
        <f>IF(F8="","",IF(F8&lt;='GKI-targets'!F8,"Yes!","No"))</f>
        <v/>
      </c>
      <c r="I8" s="9" t="str">
        <f>IF(B8="","",IF(B8&lt;='GKI-targets'!H8,"Yes!","No"))</f>
        <v/>
      </c>
      <c r="J8" s="3"/>
      <c r="K8" s="3"/>
      <c r="L8" s="3"/>
      <c r="M8" s="2" t="e">
        <f>IF(F8="",#N/A,F8)</f>
        <v>#N/A</v>
      </c>
      <c r="N8" t="e">
        <f>IF(F6="",#N/A,'GKI-targets'!F8)</f>
        <v>#N/A</v>
      </c>
      <c r="O8" t="str">
        <f t="shared" ref="O8:O34" si="4">IF(H8="","",1)</f>
        <v/>
      </c>
      <c r="P8" t="str">
        <f t="shared" si="2"/>
        <v/>
      </c>
      <c r="Q8" t="str">
        <f t="shared" si="3"/>
        <v/>
      </c>
      <c r="R8" s="2" t="e">
        <f t="shared" si="1"/>
        <v>#N/A</v>
      </c>
      <c r="S8" t="str">
        <f>IF(B4="","",'GKI-targets'!H8)</f>
        <v/>
      </c>
    </row>
    <row r="9" spans="1:19" ht="25.2" customHeight="1" x14ac:dyDescent="0.4">
      <c r="A9" s="4">
        <v>6</v>
      </c>
      <c r="B9" s="6"/>
      <c r="C9" s="7"/>
      <c r="D9" s="6"/>
      <c r="E9" s="7"/>
      <c r="F9" s="48" t="str">
        <f t="shared" ref="F9:F34" si="5">IF(OR(B9=0,D9=0),"",(B9/18.016)/D9)</f>
        <v/>
      </c>
      <c r="G9" s="3"/>
      <c r="H9" s="9" t="str">
        <f>IF(F9="","",IF(F9&lt;='GKI-targets'!F8,"Yes!","No"))</f>
        <v/>
      </c>
      <c r="I9" s="9" t="str">
        <f>IF(B9="","",IF(B9&lt;='GKI-targets'!H8,"Yes!","No"))</f>
        <v/>
      </c>
      <c r="J9" s="3"/>
      <c r="K9" s="3"/>
      <c r="L9" s="3"/>
      <c r="M9" s="2" t="e">
        <f>IF(F9="",#N/A,F9)</f>
        <v>#N/A</v>
      </c>
      <c r="N9" t="e">
        <f>IF(F6="",#N/A,'GKI-targets'!F8)</f>
        <v>#N/A</v>
      </c>
      <c r="O9" t="str">
        <f t="shared" si="4"/>
        <v/>
      </c>
      <c r="P9" t="str">
        <f t="shared" si="2"/>
        <v/>
      </c>
      <c r="Q9" t="str">
        <f t="shared" si="3"/>
        <v/>
      </c>
      <c r="R9" s="2" t="e">
        <f t="shared" si="1"/>
        <v>#N/A</v>
      </c>
      <c r="S9" t="str">
        <f>IF(B4="","",'GKI-targets'!H8)</f>
        <v/>
      </c>
    </row>
    <row r="10" spans="1:19" ht="25.2" customHeight="1" x14ac:dyDescent="0.4">
      <c r="A10" s="4">
        <v>7</v>
      </c>
      <c r="B10" s="6"/>
      <c r="C10" s="7"/>
      <c r="D10" s="6"/>
      <c r="E10" s="7"/>
      <c r="F10" s="48" t="str">
        <f t="shared" si="5"/>
        <v/>
      </c>
      <c r="G10" s="3"/>
      <c r="H10" s="9" t="str">
        <f>IF(F10="","",IF(F10&lt;='GKI-targets'!F8,"Yes!","No"))</f>
        <v/>
      </c>
      <c r="I10" s="9" t="str">
        <f>IF(B10="","",IF(B10&lt;='GKI-targets'!H8,"Yes!","No"))</f>
        <v/>
      </c>
      <c r="J10" s="3"/>
      <c r="K10" s="3"/>
      <c r="L10" s="3"/>
      <c r="M10" s="2" t="e">
        <f t="shared" ref="M10:M34" si="6">IF(F10="",#N/A,F10)</f>
        <v>#N/A</v>
      </c>
      <c r="N10" t="e">
        <f>IF(F6="",#N/A,'GKI-targets'!F8)</f>
        <v>#N/A</v>
      </c>
      <c r="O10" t="str">
        <f t="shared" si="4"/>
        <v/>
      </c>
      <c r="P10" t="str">
        <f t="shared" si="2"/>
        <v/>
      </c>
      <c r="Q10" t="str">
        <f t="shared" si="3"/>
        <v/>
      </c>
      <c r="R10" s="2" t="e">
        <f t="shared" si="1"/>
        <v>#N/A</v>
      </c>
      <c r="S10" t="str">
        <f>IF(B4="","",'GKI-targets'!H8)</f>
        <v/>
      </c>
    </row>
    <row r="11" spans="1:19" ht="25.2" customHeight="1" x14ac:dyDescent="0.4">
      <c r="A11" s="4">
        <v>8</v>
      </c>
      <c r="B11" s="6"/>
      <c r="C11" s="7"/>
      <c r="D11" s="6"/>
      <c r="E11" s="7"/>
      <c r="F11" s="48" t="str">
        <f t="shared" si="5"/>
        <v/>
      </c>
      <c r="G11" s="3"/>
      <c r="H11" s="9" t="str">
        <f>IF(F11="","",IF(F11&lt;='GKI-targets'!F8,"Yes!","No"))</f>
        <v/>
      </c>
      <c r="I11" s="9" t="str">
        <f>IF(B11="","",IF(B11&lt;='GKI-targets'!H8,"Yes!","No"))</f>
        <v/>
      </c>
      <c r="J11" s="3"/>
      <c r="K11" s="3"/>
      <c r="L11" s="3"/>
      <c r="M11" s="2" t="e">
        <f t="shared" si="6"/>
        <v>#N/A</v>
      </c>
      <c r="N11" t="e">
        <f>IF(F6="",#N/A,'GKI-targets'!F8)</f>
        <v>#N/A</v>
      </c>
      <c r="O11" t="str">
        <f t="shared" si="4"/>
        <v/>
      </c>
      <c r="P11" t="str">
        <f t="shared" si="2"/>
        <v/>
      </c>
      <c r="Q11" t="str">
        <f t="shared" si="3"/>
        <v/>
      </c>
      <c r="R11" s="2" t="e">
        <f t="shared" si="1"/>
        <v>#N/A</v>
      </c>
      <c r="S11" t="str">
        <f>IF(B4="","",'GKI-targets'!H8)</f>
        <v/>
      </c>
    </row>
    <row r="12" spans="1:19" ht="25.2" customHeight="1" x14ac:dyDescent="0.4">
      <c r="A12" s="4">
        <v>9</v>
      </c>
      <c r="B12" s="6"/>
      <c r="C12" s="7"/>
      <c r="D12" s="6"/>
      <c r="E12" s="7"/>
      <c r="F12" s="48" t="str">
        <f t="shared" si="5"/>
        <v/>
      </c>
      <c r="G12" s="3"/>
      <c r="H12" s="9" t="str">
        <f>IF(F12="","",IF(F12&lt;='GKI-targets'!F8,"Yes!","No"))</f>
        <v/>
      </c>
      <c r="I12" s="9" t="str">
        <f>IF(B12="","",IF(B12&lt;='GKI-targets'!H8,"Yes!","No"))</f>
        <v/>
      </c>
      <c r="J12" s="10" t="s">
        <v>5</v>
      </c>
      <c r="K12" s="3"/>
      <c r="L12" s="3"/>
      <c r="M12" s="2" t="e">
        <f t="shared" si="6"/>
        <v>#N/A</v>
      </c>
      <c r="N12" t="e">
        <f>IF(F6="",#N/A,'GKI-targets'!F8)</f>
        <v>#N/A</v>
      </c>
      <c r="O12" t="str">
        <f t="shared" si="4"/>
        <v/>
      </c>
      <c r="P12" t="str">
        <f t="shared" si="2"/>
        <v/>
      </c>
      <c r="Q12" t="str">
        <f t="shared" si="3"/>
        <v/>
      </c>
      <c r="R12" s="2" t="e">
        <f t="shared" si="1"/>
        <v>#N/A</v>
      </c>
      <c r="S12" t="str">
        <f>IF(B4="","",'GKI-targets'!H8)</f>
        <v/>
      </c>
    </row>
    <row r="13" spans="1:19" ht="25.2" customHeight="1" x14ac:dyDescent="0.4">
      <c r="A13" s="4">
        <v>10</v>
      </c>
      <c r="B13" s="6"/>
      <c r="C13" s="7"/>
      <c r="D13" s="6"/>
      <c r="E13" s="7"/>
      <c r="F13" s="48" t="str">
        <f t="shared" si="5"/>
        <v/>
      </c>
      <c r="G13" s="3"/>
      <c r="H13" s="9" t="str">
        <f>IF(F13="","",IF(F13&lt;='GKI-targets'!F8,"Yes!","No"))</f>
        <v/>
      </c>
      <c r="I13" s="9" t="str">
        <f>IF(B13="","",IF(B13&lt;='GKI-targets'!H8,"Yes!","No"))</f>
        <v/>
      </c>
      <c r="J13" s="11" t="s">
        <v>6</v>
      </c>
      <c r="K13" s="12" t="str">
        <f>IF(SUM(B4:B34)=0,"",AVERAGE(B4:B34))</f>
        <v/>
      </c>
      <c r="L13" s="3"/>
      <c r="M13" s="2" t="e">
        <f t="shared" si="6"/>
        <v>#N/A</v>
      </c>
      <c r="N13" t="e">
        <f>IF(F6="",#N/A,'GKI-targets'!F8)</f>
        <v>#N/A</v>
      </c>
      <c r="O13" t="str">
        <f t="shared" si="4"/>
        <v/>
      </c>
      <c r="P13" t="str">
        <f t="shared" si="2"/>
        <v/>
      </c>
      <c r="Q13" t="str">
        <f t="shared" si="3"/>
        <v/>
      </c>
      <c r="R13" s="2" t="e">
        <f t="shared" si="1"/>
        <v>#N/A</v>
      </c>
      <c r="S13" t="str">
        <f>IF(B4="","",'GKI-targets'!H8)</f>
        <v/>
      </c>
    </row>
    <row r="14" spans="1:19" ht="25.2" customHeight="1" x14ac:dyDescent="0.4">
      <c r="A14" s="4">
        <v>11</v>
      </c>
      <c r="B14" s="6"/>
      <c r="C14" s="7"/>
      <c r="D14" s="6"/>
      <c r="E14" s="7"/>
      <c r="F14" s="48" t="str">
        <f t="shared" si="5"/>
        <v/>
      </c>
      <c r="G14" s="3"/>
      <c r="H14" s="9" t="str">
        <f>IF(F14="","",IF(F14&lt;='GKI-targets'!F8,"Yes!","No"))</f>
        <v/>
      </c>
      <c r="I14" s="9" t="str">
        <f>IF(B14="","",IF(B14&lt;='GKI-targets'!H8,"Yes!","No"))</f>
        <v/>
      </c>
      <c r="J14" s="11" t="s">
        <v>7</v>
      </c>
      <c r="K14" s="12" t="str">
        <f>IF(SUM(D4:D34)=0,"",AVERAGE(D4:D34))</f>
        <v/>
      </c>
      <c r="L14" s="3"/>
      <c r="M14" s="2" t="e">
        <f t="shared" si="6"/>
        <v>#N/A</v>
      </c>
      <c r="N14" t="e">
        <f>IF(F6="",#N/A,'GKI-targets'!F8)</f>
        <v>#N/A</v>
      </c>
      <c r="O14" t="str">
        <f t="shared" si="4"/>
        <v/>
      </c>
      <c r="P14" t="str">
        <f t="shared" si="2"/>
        <v/>
      </c>
      <c r="Q14" t="str">
        <f t="shared" si="3"/>
        <v/>
      </c>
      <c r="R14" s="2" t="e">
        <f t="shared" si="1"/>
        <v>#N/A</v>
      </c>
      <c r="S14" t="str">
        <f>IF(B4="","",'GKI-targets'!H8)</f>
        <v/>
      </c>
    </row>
    <row r="15" spans="1:19" ht="25.2" customHeight="1" x14ac:dyDescent="0.4">
      <c r="A15" s="4">
        <v>12</v>
      </c>
      <c r="B15" s="6"/>
      <c r="C15" s="7"/>
      <c r="D15" s="6"/>
      <c r="E15" s="7"/>
      <c r="F15" s="48" t="str">
        <f t="shared" si="5"/>
        <v/>
      </c>
      <c r="G15" s="3"/>
      <c r="H15" s="9" t="str">
        <f>IF(F15="","",IF(F15&lt;='GKI-targets'!F8,"Yes!","No"))</f>
        <v/>
      </c>
      <c r="I15" s="9" t="str">
        <f>IF(B15="","",IF(B15&lt;='GKI-targets'!H8,"Yes!","No"))</f>
        <v/>
      </c>
      <c r="J15" s="11" t="s">
        <v>8</v>
      </c>
      <c r="K15" s="12" t="str">
        <f>IF(SUM(F4:F34)=0,"",AVERAGE(F4:F34))</f>
        <v/>
      </c>
      <c r="L15" s="3"/>
      <c r="M15" s="2" t="e">
        <f t="shared" si="6"/>
        <v>#N/A</v>
      </c>
      <c r="N15" t="e">
        <f>IF(F6="",#N/A,'GKI-targets'!F8)</f>
        <v>#N/A</v>
      </c>
      <c r="O15" t="str">
        <f t="shared" si="4"/>
        <v/>
      </c>
      <c r="P15" t="str">
        <f t="shared" si="2"/>
        <v/>
      </c>
      <c r="Q15" t="str">
        <f t="shared" si="3"/>
        <v/>
      </c>
      <c r="R15" s="2" t="e">
        <f t="shared" si="1"/>
        <v>#N/A</v>
      </c>
      <c r="S15" t="str">
        <f>IF(B4="","",'GKI-targets'!H8)</f>
        <v/>
      </c>
    </row>
    <row r="16" spans="1:19" ht="25.2" customHeight="1" x14ac:dyDescent="0.4">
      <c r="A16" s="4">
        <v>13</v>
      </c>
      <c r="B16" s="6"/>
      <c r="C16" s="7"/>
      <c r="D16" s="6"/>
      <c r="E16" s="7"/>
      <c r="F16" s="48" t="str">
        <f t="shared" si="5"/>
        <v/>
      </c>
      <c r="G16" s="3"/>
      <c r="H16" s="9" t="str">
        <f>IF(F16="","",IF(F16&lt;='GKI-targets'!F8,"Yes!","No"))</f>
        <v/>
      </c>
      <c r="I16" s="9" t="str">
        <f>IF(B16="","",IF(B16&lt;='GKI-targets'!H8,"Yes!","No"))</f>
        <v/>
      </c>
      <c r="J16" s="13"/>
      <c r="K16" s="3"/>
      <c r="L16" s="3"/>
      <c r="M16" s="2" t="e">
        <f t="shared" si="6"/>
        <v>#N/A</v>
      </c>
      <c r="N16" t="e">
        <f>IF(F6="",#N/A,'GKI-targets'!F8)</f>
        <v>#N/A</v>
      </c>
      <c r="O16" t="str">
        <f t="shared" si="4"/>
        <v/>
      </c>
      <c r="P16" t="str">
        <f t="shared" si="2"/>
        <v/>
      </c>
      <c r="Q16" t="str">
        <f t="shared" si="3"/>
        <v/>
      </c>
      <c r="R16" s="2" t="e">
        <f t="shared" si="1"/>
        <v>#N/A</v>
      </c>
      <c r="S16" t="str">
        <f>IF(B4="","",'GKI-targets'!H8)</f>
        <v/>
      </c>
    </row>
    <row r="17" spans="1:19" ht="25.2" customHeight="1" x14ac:dyDescent="0.4">
      <c r="A17" s="4">
        <v>14</v>
      </c>
      <c r="B17" s="6"/>
      <c r="C17" s="7"/>
      <c r="D17" s="6"/>
      <c r="E17" s="7"/>
      <c r="F17" s="48" t="str">
        <f t="shared" si="5"/>
        <v/>
      </c>
      <c r="G17" s="3"/>
      <c r="H17" s="9" t="str">
        <f>IF(F17="","",IF(F17&lt;='GKI-targets'!F8,"Yes!","No"))</f>
        <v/>
      </c>
      <c r="I17" s="9" t="str">
        <f>IF(B17="","",IF(B17&lt;='GKI-targets'!H8,"Yes!","No"))</f>
        <v/>
      </c>
      <c r="J17" s="10" t="s">
        <v>21</v>
      </c>
      <c r="K17" s="3"/>
      <c r="L17" s="3"/>
      <c r="M17" s="2" t="e">
        <f t="shared" si="6"/>
        <v>#N/A</v>
      </c>
      <c r="N17" t="e">
        <f>IF(F6="",#N/A,'GKI-targets'!F8)</f>
        <v>#N/A</v>
      </c>
      <c r="O17" t="str">
        <f t="shared" si="4"/>
        <v/>
      </c>
      <c r="P17" t="str">
        <f t="shared" si="2"/>
        <v/>
      </c>
      <c r="Q17" t="str">
        <f t="shared" si="3"/>
        <v/>
      </c>
      <c r="R17" s="2" t="e">
        <f t="shared" si="1"/>
        <v>#N/A</v>
      </c>
      <c r="S17" t="str">
        <f>IF(B4="","",'GKI-targets'!H8)</f>
        <v/>
      </c>
    </row>
    <row r="18" spans="1:19" ht="25.2" customHeight="1" x14ac:dyDescent="0.4">
      <c r="A18" s="4">
        <v>15</v>
      </c>
      <c r="B18" s="6"/>
      <c r="C18" s="7"/>
      <c r="D18" s="6"/>
      <c r="E18" s="7"/>
      <c r="F18" s="48" t="str">
        <f t="shared" si="5"/>
        <v/>
      </c>
      <c r="G18" s="3"/>
      <c r="H18" s="9" t="str">
        <f>IF(F18="","",IF(F18&lt;='GKI-targets'!F8,"Yes!","No"))</f>
        <v/>
      </c>
      <c r="I18" s="9" t="str">
        <f>IF(B18="","",IF(B18&lt;='GKI-targets'!H8,"Yes!","No"))</f>
        <v/>
      </c>
      <c r="J18" s="11" t="s">
        <v>6</v>
      </c>
      <c r="K18" s="7" t="str">
        <f>IF(SUM(B4:B34)=0,"",MIN(B4:B34))</f>
        <v/>
      </c>
      <c r="L18" s="3"/>
      <c r="M18" s="2" t="e">
        <f t="shared" si="6"/>
        <v>#N/A</v>
      </c>
      <c r="N18" t="e">
        <f>IF(F6="",#N/A,'GKI-targets'!F8)</f>
        <v>#N/A</v>
      </c>
      <c r="O18" t="str">
        <f t="shared" si="4"/>
        <v/>
      </c>
      <c r="P18" t="str">
        <f t="shared" si="2"/>
        <v/>
      </c>
      <c r="Q18" t="str">
        <f t="shared" si="3"/>
        <v/>
      </c>
      <c r="R18" s="2" t="e">
        <f t="shared" si="1"/>
        <v>#N/A</v>
      </c>
      <c r="S18" t="str">
        <f>IF(B4="","",'GKI-targets'!H8)</f>
        <v/>
      </c>
    </row>
    <row r="19" spans="1:19" ht="25.2" customHeight="1" x14ac:dyDescent="0.4">
      <c r="A19" s="4">
        <v>16</v>
      </c>
      <c r="B19" s="6"/>
      <c r="C19" s="7"/>
      <c r="D19" s="6"/>
      <c r="E19" s="7"/>
      <c r="F19" s="48" t="str">
        <f t="shared" si="5"/>
        <v/>
      </c>
      <c r="G19" s="3"/>
      <c r="H19" s="9" t="str">
        <f>IF(F19="","",IF(F19&lt;='GKI-targets'!F8,"Yes!","No"))</f>
        <v/>
      </c>
      <c r="I19" s="9" t="str">
        <f>IF(B19="","",IF(B19&lt;='GKI-targets'!H8,"Yes!","No"))</f>
        <v/>
      </c>
      <c r="J19" s="11" t="s">
        <v>7</v>
      </c>
      <c r="K19" s="7" t="str">
        <f>IF(SUM(D4:D34)=0,"",MIN(D4:D34))</f>
        <v/>
      </c>
      <c r="L19" s="3"/>
      <c r="M19" s="2" t="e">
        <f t="shared" si="6"/>
        <v>#N/A</v>
      </c>
      <c r="N19" t="e">
        <f>IF(F6="",#N/A,'GKI-targets'!F8)</f>
        <v>#N/A</v>
      </c>
      <c r="O19" t="str">
        <f t="shared" si="4"/>
        <v/>
      </c>
      <c r="P19" t="str">
        <f t="shared" si="2"/>
        <v/>
      </c>
      <c r="Q19" t="str">
        <f t="shared" si="3"/>
        <v/>
      </c>
      <c r="R19" s="2" t="e">
        <f t="shared" si="1"/>
        <v>#N/A</v>
      </c>
      <c r="S19" t="str">
        <f>IF(B4="","",'GKI-targets'!H8)</f>
        <v/>
      </c>
    </row>
    <row r="20" spans="1:19" ht="25.2" customHeight="1" x14ac:dyDescent="0.4">
      <c r="A20" s="4">
        <v>17</v>
      </c>
      <c r="B20" s="6"/>
      <c r="C20" s="7"/>
      <c r="D20" s="6"/>
      <c r="E20" s="7"/>
      <c r="F20" s="48" t="str">
        <f t="shared" si="5"/>
        <v/>
      </c>
      <c r="G20" s="3"/>
      <c r="H20" s="9" t="str">
        <f>IF(F20="","",IF(F20&lt;='GKI-targets'!F8,"Yes!","No"))</f>
        <v/>
      </c>
      <c r="I20" s="9" t="str">
        <f>IF(B20="","",IF(B20&lt;='GKI-targets'!H8,"Yes!","No"))</f>
        <v/>
      </c>
      <c r="J20" s="11" t="s">
        <v>8</v>
      </c>
      <c r="K20" s="12" t="str">
        <f>IF(SUM(F4:F34)=0,"",MIN(F4:F34))</f>
        <v/>
      </c>
      <c r="L20" s="3"/>
      <c r="M20" s="2" t="e">
        <f t="shared" si="6"/>
        <v>#N/A</v>
      </c>
      <c r="N20" t="e">
        <f>IF(F6="",#N/A,'GKI-targets'!F8)</f>
        <v>#N/A</v>
      </c>
      <c r="O20" t="str">
        <f t="shared" si="4"/>
        <v/>
      </c>
      <c r="P20" t="str">
        <f t="shared" si="2"/>
        <v/>
      </c>
      <c r="Q20" t="str">
        <f t="shared" si="3"/>
        <v/>
      </c>
      <c r="R20" s="2" t="e">
        <f t="shared" si="1"/>
        <v>#N/A</v>
      </c>
      <c r="S20" t="str">
        <f>IF(B4="","",'GKI-targets'!H8)</f>
        <v/>
      </c>
    </row>
    <row r="21" spans="1:19" ht="25.2" customHeight="1" x14ac:dyDescent="0.4">
      <c r="A21" s="4">
        <v>18</v>
      </c>
      <c r="B21" s="6"/>
      <c r="C21" s="7"/>
      <c r="D21" s="6"/>
      <c r="E21" s="7"/>
      <c r="F21" s="48" t="str">
        <f t="shared" si="5"/>
        <v/>
      </c>
      <c r="G21" s="3"/>
      <c r="H21" s="9" t="str">
        <f>IF(F21="","",IF(F21&lt;='GKI-targets'!F8,"Yes!","No"))</f>
        <v/>
      </c>
      <c r="I21" s="9" t="str">
        <f>IF(B21="","",IF(B21&lt;='GKI-targets'!H8,"Yes!","No"))</f>
        <v/>
      </c>
      <c r="J21" s="13"/>
      <c r="K21" s="7"/>
      <c r="L21" s="3"/>
      <c r="M21" s="2" t="e">
        <f t="shared" si="6"/>
        <v>#N/A</v>
      </c>
      <c r="N21" t="e">
        <f>IF(F6="",#N/A,'GKI-targets'!F8)</f>
        <v>#N/A</v>
      </c>
      <c r="O21" t="str">
        <f t="shared" si="4"/>
        <v/>
      </c>
      <c r="P21" t="str">
        <f t="shared" si="2"/>
        <v/>
      </c>
      <c r="Q21" t="str">
        <f t="shared" si="3"/>
        <v/>
      </c>
      <c r="R21" s="2" t="e">
        <f t="shared" si="1"/>
        <v>#N/A</v>
      </c>
      <c r="S21" t="str">
        <f>IF(B4="","",'GKI-targets'!H8)</f>
        <v/>
      </c>
    </row>
    <row r="22" spans="1:19" ht="25.2" customHeight="1" x14ac:dyDescent="0.4">
      <c r="A22" s="4">
        <v>19</v>
      </c>
      <c r="B22" s="6"/>
      <c r="C22" s="7"/>
      <c r="D22" s="6"/>
      <c r="E22" s="7"/>
      <c r="F22" s="48" t="str">
        <f t="shared" si="5"/>
        <v/>
      </c>
      <c r="G22" s="3"/>
      <c r="H22" s="9" t="str">
        <f>IF(F22="","",IF(F22&lt;='GKI-targets'!F8,"Yes!","No"))</f>
        <v/>
      </c>
      <c r="I22" s="9" t="str">
        <f>IF(B22="","",IF(B22&lt;='GKI-targets'!H8,"Yes!","No"))</f>
        <v/>
      </c>
      <c r="J22" s="10" t="s">
        <v>22</v>
      </c>
      <c r="K22" s="7"/>
      <c r="L22" s="3"/>
      <c r="M22" s="2" t="e">
        <f t="shared" si="6"/>
        <v>#N/A</v>
      </c>
      <c r="N22" t="e">
        <f>IF(F6="",#N/A,'GKI-targets'!F8)</f>
        <v>#N/A</v>
      </c>
      <c r="O22" t="str">
        <f t="shared" si="4"/>
        <v/>
      </c>
      <c r="P22" t="str">
        <f t="shared" si="2"/>
        <v/>
      </c>
      <c r="Q22" t="str">
        <f t="shared" si="3"/>
        <v/>
      </c>
      <c r="R22" s="2" t="e">
        <f t="shared" si="1"/>
        <v>#N/A</v>
      </c>
      <c r="S22" t="str">
        <f>IF(B4="","",'GKI-targets'!H8)</f>
        <v/>
      </c>
    </row>
    <row r="23" spans="1:19" ht="25.2" customHeight="1" x14ac:dyDescent="0.4">
      <c r="A23" s="4">
        <v>20</v>
      </c>
      <c r="B23" s="6"/>
      <c r="C23" s="7"/>
      <c r="D23" s="6"/>
      <c r="E23" s="7"/>
      <c r="F23" s="48" t="str">
        <f t="shared" si="5"/>
        <v/>
      </c>
      <c r="G23" s="3"/>
      <c r="H23" s="9" t="str">
        <f>IF(F23="","",IF(F23&lt;='GKI-targets'!F8,"Yes!","No"))</f>
        <v/>
      </c>
      <c r="I23" s="9" t="str">
        <f>IF(B23="","",IF(B23&lt;='GKI-targets'!H8,"Yes!","No"))</f>
        <v/>
      </c>
      <c r="J23" s="11" t="s">
        <v>6</v>
      </c>
      <c r="K23" s="7" t="str">
        <f>IF(SUM(B4:B34)=0,"",MAX(B4:B34))</f>
        <v/>
      </c>
      <c r="L23" s="3"/>
      <c r="M23" s="2" t="e">
        <f t="shared" si="6"/>
        <v>#N/A</v>
      </c>
      <c r="N23" t="e">
        <f>IF(F6="",#N/A,'GKI-targets'!F8)</f>
        <v>#N/A</v>
      </c>
      <c r="O23" t="str">
        <f t="shared" si="4"/>
        <v/>
      </c>
      <c r="P23" t="str">
        <f t="shared" si="2"/>
        <v/>
      </c>
      <c r="Q23" t="str">
        <f t="shared" si="3"/>
        <v/>
      </c>
      <c r="R23" s="2" t="e">
        <f t="shared" si="1"/>
        <v>#N/A</v>
      </c>
      <c r="S23" t="str">
        <f>IF(B4="","",'GKI-targets'!H8)</f>
        <v/>
      </c>
    </row>
    <row r="24" spans="1:19" ht="25.2" customHeight="1" x14ac:dyDescent="0.4">
      <c r="A24" s="4">
        <v>21</v>
      </c>
      <c r="B24" s="6"/>
      <c r="C24" s="7"/>
      <c r="D24" s="6"/>
      <c r="E24" s="7"/>
      <c r="F24" s="48" t="str">
        <f t="shared" si="5"/>
        <v/>
      </c>
      <c r="G24" s="3"/>
      <c r="H24" s="9" t="str">
        <f>IF(F24="","",IF(F24&lt;='GKI-targets'!F8,"Yes!","No"))</f>
        <v/>
      </c>
      <c r="I24" s="9" t="str">
        <f>IF(B24="","",IF(B24&lt;='GKI-targets'!H8,"Yes!","No"))</f>
        <v/>
      </c>
      <c r="J24" s="11" t="s">
        <v>7</v>
      </c>
      <c r="K24" s="7" t="str">
        <f>IF(SUM(D4:D34)=0,"",MAX(D4:D34))</f>
        <v/>
      </c>
      <c r="L24" s="3"/>
      <c r="M24" s="2" t="e">
        <f t="shared" si="6"/>
        <v>#N/A</v>
      </c>
      <c r="N24" t="e">
        <f>IF(F6="",#N/A,'GKI-targets'!F8)</f>
        <v>#N/A</v>
      </c>
      <c r="O24" t="str">
        <f t="shared" si="4"/>
        <v/>
      </c>
      <c r="P24" t="str">
        <f t="shared" si="2"/>
        <v/>
      </c>
      <c r="Q24" t="str">
        <f t="shared" si="3"/>
        <v/>
      </c>
      <c r="R24" s="2" t="e">
        <f t="shared" si="1"/>
        <v>#N/A</v>
      </c>
      <c r="S24" t="str">
        <f>IF(B4="","",'GKI-targets'!H8)</f>
        <v/>
      </c>
    </row>
    <row r="25" spans="1:19" ht="25.2" customHeight="1" x14ac:dyDescent="0.4">
      <c r="A25" s="4">
        <v>22</v>
      </c>
      <c r="B25" s="6"/>
      <c r="C25" s="7"/>
      <c r="D25" s="6"/>
      <c r="E25" s="7"/>
      <c r="F25" s="48" t="str">
        <f t="shared" si="5"/>
        <v/>
      </c>
      <c r="G25" s="3"/>
      <c r="H25" s="9" t="str">
        <f>IF(F25="","",IF(F25&lt;='GKI-targets'!F8,"Yes!","No"))</f>
        <v/>
      </c>
      <c r="I25" s="9" t="str">
        <f>IF(B25="","",IF(B25&lt;='GKI-targets'!H8,"Yes!","No"))</f>
        <v/>
      </c>
      <c r="J25" s="11" t="s">
        <v>8</v>
      </c>
      <c r="K25" s="12" t="str">
        <f>IF(SUM(F4:F34)=0,"",MAX(F4:F34))</f>
        <v/>
      </c>
      <c r="L25" s="3"/>
      <c r="M25" s="2" t="e">
        <f t="shared" si="6"/>
        <v>#N/A</v>
      </c>
      <c r="N25" t="e">
        <f>IF(F6="",#N/A,'GKI-targets'!F8)</f>
        <v>#N/A</v>
      </c>
      <c r="O25" t="str">
        <f t="shared" si="4"/>
        <v/>
      </c>
      <c r="P25" t="str">
        <f t="shared" si="2"/>
        <v/>
      </c>
      <c r="Q25" t="str">
        <f t="shared" si="3"/>
        <v/>
      </c>
      <c r="R25" s="2" t="e">
        <f t="shared" si="1"/>
        <v>#N/A</v>
      </c>
      <c r="S25" t="str">
        <f>IF(B4="","",'GKI-targets'!H8)</f>
        <v/>
      </c>
    </row>
    <row r="26" spans="1:19" ht="25.2" customHeight="1" x14ac:dyDescent="0.4">
      <c r="A26" s="4">
        <v>23</v>
      </c>
      <c r="B26" s="6"/>
      <c r="C26" s="7"/>
      <c r="D26" s="6"/>
      <c r="E26" s="7"/>
      <c r="F26" s="48" t="str">
        <f t="shared" si="5"/>
        <v/>
      </c>
      <c r="G26" s="3"/>
      <c r="H26" s="9" t="str">
        <f>IF(F26="","",IF(F26&lt;='GKI-targets'!F8,"Yes!","No"))</f>
        <v/>
      </c>
      <c r="I26" s="9" t="str">
        <f>IF(B26="","",IF(B26&lt;='GKI-targets'!H8,"Yes!","No"))</f>
        <v/>
      </c>
      <c r="J26" s="3"/>
      <c r="K26" s="3"/>
      <c r="L26" s="3"/>
      <c r="M26" s="2" t="e">
        <f t="shared" si="6"/>
        <v>#N/A</v>
      </c>
      <c r="N26" t="e">
        <f>IF(F6="",#N/A,'GKI-targets'!F8)</f>
        <v>#N/A</v>
      </c>
      <c r="O26" t="str">
        <f t="shared" si="4"/>
        <v/>
      </c>
      <c r="P26" t="str">
        <f t="shared" si="2"/>
        <v/>
      </c>
      <c r="Q26" t="str">
        <f t="shared" si="3"/>
        <v/>
      </c>
      <c r="R26" s="2" t="e">
        <f t="shared" si="1"/>
        <v>#N/A</v>
      </c>
      <c r="S26" t="str">
        <f>IF(B4="","",'GKI-targets'!H8)</f>
        <v/>
      </c>
    </row>
    <row r="27" spans="1:19" ht="25.2" customHeight="1" x14ac:dyDescent="0.4">
      <c r="A27" s="4">
        <v>24</v>
      </c>
      <c r="B27" s="6"/>
      <c r="C27" s="7"/>
      <c r="D27" s="6"/>
      <c r="E27" s="7"/>
      <c r="F27" s="48" t="str">
        <f t="shared" si="5"/>
        <v/>
      </c>
      <c r="G27" s="3"/>
      <c r="H27" s="9" t="str">
        <f>IF(F27="","",IF(F27&lt;='GKI-targets'!F8,"Yes!","No"))</f>
        <v/>
      </c>
      <c r="I27" s="9" t="str">
        <f>IF(B27="","",IF(B27&lt;='GKI-targets'!H8,"Yes!","No"))</f>
        <v/>
      </c>
      <c r="J27" s="50" t="s">
        <v>39</v>
      </c>
      <c r="K27" s="51" t="s">
        <v>40</v>
      </c>
      <c r="L27" s="3"/>
      <c r="M27" s="2" t="e">
        <f t="shared" si="6"/>
        <v>#N/A</v>
      </c>
      <c r="N27" t="e">
        <f>IF(F6="",#N/A,'GKI-targets'!F8)</f>
        <v>#N/A</v>
      </c>
      <c r="O27" t="str">
        <f t="shared" si="4"/>
        <v/>
      </c>
      <c r="P27" t="str">
        <f t="shared" si="2"/>
        <v/>
      </c>
      <c r="Q27" t="str">
        <f t="shared" si="3"/>
        <v/>
      </c>
      <c r="R27" s="2" t="e">
        <f t="shared" si="1"/>
        <v>#N/A</v>
      </c>
      <c r="S27" t="str">
        <f>IF(B4="","",'GKI-targets'!H8)</f>
        <v/>
      </c>
    </row>
    <row r="28" spans="1:19" ht="25.2" customHeight="1" x14ac:dyDescent="0.4">
      <c r="A28" s="4">
        <v>25</v>
      </c>
      <c r="B28" s="6"/>
      <c r="C28" s="7"/>
      <c r="D28" s="6"/>
      <c r="E28" s="7"/>
      <c r="F28" s="48" t="str">
        <f t="shared" si="5"/>
        <v/>
      </c>
      <c r="G28" s="3"/>
      <c r="H28" s="9" t="str">
        <f>IF(F28="","",IF(F28&lt;='GKI-targets'!F8,"Yes!","No"))</f>
        <v/>
      </c>
      <c r="I28" s="9" t="str">
        <f>IF(B28="","",IF(B28&lt;='GKI-targets'!H8,"Yes!","No"))</f>
        <v/>
      </c>
      <c r="J28" s="11" t="s">
        <v>6</v>
      </c>
      <c r="K28" s="12" t="str">
        <f>IF(SUM(B4:B34)=0,"",K23-K18)</f>
        <v/>
      </c>
      <c r="L28" s="3"/>
      <c r="M28" s="2" t="e">
        <f t="shared" si="6"/>
        <v>#N/A</v>
      </c>
      <c r="N28" t="e">
        <f>IF(F6="",#N/A,'GKI-targets'!F8)</f>
        <v>#N/A</v>
      </c>
      <c r="O28" t="str">
        <f t="shared" si="4"/>
        <v/>
      </c>
      <c r="P28" t="str">
        <f t="shared" si="2"/>
        <v/>
      </c>
      <c r="Q28" t="str">
        <f t="shared" si="3"/>
        <v/>
      </c>
      <c r="R28" s="2" t="e">
        <f t="shared" si="1"/>
        <v>#N/A</v>
      </c>
      <c r="S28" t="str">
        <f>IF(B4="","",'GKI-targets'!H8)</f>
        <v/>
      </c>
    </row>
    <row r="29" spans="1:19" ht="25.2" customHeight="1" x14ac:dyDescent="0.4">
      <c r="A29" s="4">
        <v>26</v>
      </c>
      <c r="B29" s="6"/>
      <c r="C29" s="7"/>
      <c r="D29" s="6"/>
      <c r="E29" s="7"/>
      <c r="F29" s="48" t="str">
        <f t="shared" si="5"/>
        <v/>
      </c>
      <c r="G29" s="3"/>
      <c r="H29" s="9" t="str">
        <f>IF(F29="","",IF(F29&lt;='GKI-targets'!F8,"Yes!","No"))</f>
        <v/>
      </c>
      <c r="I29" s="9" t="str">
        <f>IF(B29="","",IF(B29&lt;='GKI-targets'!H8,"Yes!","No"))</f>
        <v/>
      </c>
      <c r="J29" s="11" t="s">
        <v>7</v>
      </c>
      <c r="K29" s="12" t="str">
        <f>IF(SUM(D4:D34)=0,"",K24-K19)</f>
        <v/>
      </c>
      <c r="L29" s="3"/>
      <c r="M29" s="2" t="e">
        <f t="shared" si="6"/>
        <v>#N/A</v>
      </c>
      <c r="N29" t="e">
        <f>IF(F6="",#N/A,'GKI-targets'!F8)</f>
        <v>#N/A</v>
      </c>
      <c r="O29" t="str">
        <f t="shared" si="4"/>
        <v/>
      </c>
      <c r="P29" t="str">
        <f t="shared" si="2"/>
        <v/>
      </c>
      <c r="Q29" t="str">
        <f t="shared" si="3"/>
        <v/>
      </c>
      <c r="R29" s="2" t="e">
        <f t="shared" si="1"/>
        <v>#N/A</v>
      </c>
      <c r="S29" t="str">
        <f>IF(B4="","",'GKI-targets'!H8)</f>
        <v/>
      </c>
    </row>
    <row r="30" spans="1:19" ht="25.2" customHeight="1" x14ac:dyDescent="0.4">
      <c r="A30" s="4">
        <v>27</v>
      </c>
      <c r="B30" s="6"/>
      <c r="C30" s="7"/>
      <c r="D30" s="6"/>
      <c r="E30" s="7"/>
      <c r="F30" s="48" t="str">
        <f t="shared" si="5"/>
        <v/>
      </c>
      <c r="G30" s="3"/>
      <c r="H30" s="9" t="str">
        <f>IF(F30="","",IF(F30&lt;='GKI-targets'!F8,"Yes!","No"))</f>
        <v/>
      </c>
      <c r="I30" s="9" t="str">
        <f>IF(B30="","",IF(B30&lt;='GKI-targets'!H8,"Yes!","No"))</f>
        <v/>
      </c>
      <c r="J30" s="11" t="s">
        <v>8</v>
      </c>
      <c r="K30" s="12" t="str">
        <f>IF(SUM(F4:F34)=0,"",K25-K20)</f>
        <v/>
      </c>
      <c r="L30" s="3"/>
      <c r="M30" s="2" t="e">
        <f t="shared" si="6"/>
        <v>#N/A</v>
      </c>
      <c r="N30" t="e">
        <f>IF(F6="",#N/A,'GKI-targets'!F8)</f>
        <v>#N/A</v>
      </c>
      <c r="O30" t="str">
        <f t="shared" si="4"/>
        <v/>
      </c>
      <c r="P30" t="str">
        <f t="shared" si="2"/>
        <v/>
      </c>
      <c r="Q30" t="str">
        <f t="shared" si="3"/>
        <v/>
      </c>
      <c r="R30" s="2" t="e">
        <f t="shared" si="1"/>
        <v>#N/A</v>
      </c>
      <c r="S30" t="str">
        <f>IF(B4="","",'GKI-targets'!H8)</f>
        <v/>
      </c>
    </row>
    <row r="31" spans="1:19" ht="25.2" customHeight="1" x14ac:dyDescent="0.4">
      <c r="A31" s="4">
        <v>28</v>
      </c>
      <c r="B31" s="6"/>
      <c r="C31" s="7"/>
      <c r="D31" s="6"/>
      <c r="E31" s="7"/>
      <c r="F31" s="48" t="str">
        <f t="shared" si="5"/>
        <v/>
      </c>
      <c r="G31" s="3"/>
      <c r="H31" s="9" t="str">
        <f>IF(F31="","",IF(F31&lt;='GKI-targets'!F8,"Yes!","No"))</f>
        <v/>
      </c>
      <c r="I31" s="9" t="str">
        <f>IF(B31="","",IF(B31&lt;='GKI-targets'!H8,"Yes!","No"))</f>
        <v/>
      </c>
      <c r="J31" s="3"/>
      <c r="K31" s="3"/>
      <c r="L31" s="3"/>
      <c r="M31" s="2" t="e">
        <f t="shared" si="6"/>
        <v>#N/A</v>
      </c>
      <c r="N31" t="e">
        <f>IF(F6="",#N/A,'GKI-targets'!F8)</f>
        <v>#N/A</v>
      </c>
      <c r="O31" t="str">
        <f t="shared" si="4"/>
        <v/>
      </c>
      <c r="P31" t="str">
        <f t="shared" si="2"/>
        <v/>
      </c>
      <c r="Q31" t="str">
        <f t="shared" si="3"/>
        <v/>
      </c>
      <c r="R31" s="2" t="e">
        <f t="shared" si="1"/>
        <v>#N/A</v>
      </c>
      <c r="S31" t="str">
        <f>IF(B4="","",'GKI-targets'!H8)</f>
        <v/>
      </c>
    </row>
    <row r="32" spans="1:19" ht="25.2" customHeight="1" x14ac:dyDescent="0.4">
      <c r="A32" s="4">
        <v>29</v>
      </c>
      <c r="B32" s="6"/>
      <c r="C32" s="7"/>
      <c r="D32" s="6"/>
      <c r="E32" s="7"/>
      <c r="F32" s="48" t="str">
        <f t="shared" si="5"/>
        <v/>
      </c>
      <c r="G32" s="3"/>
      <c r="H32" s="9" t="str">
        <f>IF(F32="","",IF(F32&lt;='GKI-targets'!F8,"Yes!","No"))</f>
        <v/>
      </c>
      <c r="I32" s="9" t="str">
        <f>IF(B32="","",IF(B32&lt;='GKI-targets'!H8,"Yes!","No"))</f>
        <v/>
      </c>
      <c r="J32" s="3"/>
      <c r="K32" s="3"/>
      <c r="L32" s="3"/>
      <c r="M32" s="2" t="e">
        <f t="shared" si="6"/>
        <v>#N/A</v>
      </c>
      <c r="N32" t="e">
        <f>IF(F6="",#N/A,'GKI-targets'!F8)</f>
        <v>#N/A</v>
      </c>
      <c r="O32" t="str">
        <f t="shared" si="4"/>
        <v/>
      </c>
      <c r="P32" t="str">
        <f t="shared" si="2"/>
        <v/>
      </c>
      <c r="Q32" t="str">
        <f t="shared" si="3"/>
        <v/>
      </c>
      <c r="R32" s="2" t="e">
        <f t="shared" si="1"/>
        <v>#N/A</v>
      </c>
      <c r="S32" t="str">
        <f>IF(B4="","",'GKI-targets'!H8)</f>
        <v/>
      </c>
    </row>
    <row r="33" spans="1:19" ht="25.2" customHeight="1" x14ac:dyDescent="0.4">
      <c r="A33" s="4">
        <v>30</v>
      </c>
      <c r="B33" s="6"/>
      <c r="C33" s="7"/>
      <c r="D33" s="6"/>
      <c r="E33" s="7"/>
      <c r="F33" s="48" t="str">
        <f t="shared" si="5"/>
        <v/>
      </c>
      <c r="G33" s="3"/>
      <c r="H33" s="9" t="str">
        <f>IF(F33="","",IF(F33&lt;='GKI-targets'!F8,"Yes!","No"))</f>
        <v/>
      </c>
      <c r="I33" s="9" t="str">
        <f>IF(B33="","",IF(B33&lt;='GKI-targets'!H8,"Yes!","No"))</f>
        <v/>
      </c>
      <c r="J33" s="3"/>
      <c r="K33" s="3"/>
      <c r="L33" s="3"/>
      <c r="M33" s="2" t="e">
        <f t="shared" si="6"/>
        <v>#N/A</v>
      </c>
      <c r="N33" t="e">
        <f>IF(F6="",#N/A,'GKI-targets'!F8)</f>
        <v>#N/A</v>
      </c>
      <c r="O33" t="str">
        <f t="shared" si="4"/>
        <v/>
      </c>
      <c r="P33" t="str">
        <f t="shared" si="2"/>
        <v/>
      </c>
      <c r="Q33" t="str">
        <f t="shared" si="3"/>
        <v/>
      </c>
      <c r="R33" s="2" t="e">
        <f t="shared" si="1"/>
        <v>#N/A</v>
      </c>
      <c r="S33" t="str">
        <f>IF(B4="","",'GKI-targets'!H8)</f>
        <v/>
      </c>
    </row>
    <row r="34" spans="1:19" ht="25.2" customHeight="1" x14ac:dyDescent="0.4">
      <c r="A34" s="4">
        <v>31</v>
      </c>
      <c r="B34" s="6"/>
      <c r="C34" s="7"/>
      <c r="D34" s="6"/>
      <c r="E34" s="7"/>
      <c r="F34" s="48" t="str">
        <f t="shared" si="5"/>
        <v/>
      </c>
      <c r="G34" s="3"/>
      <c r="H34" s="9" t="str">
        <f>IF(F34="","",IF(F34&lt;='GKI-targets'!F8,"Yes!","No"))</f>
        <v/>
      </c>
      <c r="I34" s="9" t="str">
        <f>IF(B34="","",IF(B34&lt;='GKI-targets'!H37,"Yes!","No"))</f>
        <v/>
      </c>
      <c r="J34" s="3"/>
      <c r="K34" s="3"/>
      <c r="L34" s="3"/>
      <c r="M34" s="2" t="e">
        <f t="shared" si="6"/>
        <v>#N/A</v>
      </c>
      <c r="N34" t="e">
        <f>IF(F6="",#N/A,'GKI-targets'!F8)</f>
        <v>#N/A</v>
      </c>
      <c r="O34" t="str">
        <f t="shared" si="4"/>
        <v/>
      </c>
      <c r="P34" t="str">
        <f t="shared" si="2"/>
        <v/>
      </c>
      <c r="Q34" t="str">
        <f t="shared" si="3"/>
        <v/>
      </c>
      <c r="R34" s="2" t="e">
        <f t="shared" si="1"/>
        <v>#N/A</v>
      </c>
      <c r="S34" t="str">
        <f>IF(B4="","",'GKI-targets'!H8)</f>
        <v/>
      </c>
    </row>
    <row r="35" spans="1:19" ht="1.2" customHeight="1" x14ac:dyDescent="0.3"/>
    <row r="36" spans="1:19" ht="1.2" customHeight="1" x14ac:dyDescent="0.3"/>
    <row r="37" spans="1:19" ht="1.2" customHeight="1" x14ac:dyDescent="0.3">
      <c r="D37" s="1"/>
      <c r="F37" s="2"/>
    </row>
    <row r="38" spans="1:19" ht="1.2" customHeight="1" x14ac:dyDescent="0.3"/>
    <row r="39" spans="1:19" ht="1.2" customHeight="1" x14ac:dyDescent="0.3"/>
    <row r="40" spans="1:19" ht="1.2" customHeight="1" x14ac:dyDescent="0.3"/>
    <row r="41" spans="1:19" ht="1.2" customHeight="1" x14ac:dyDescent="0.3"/>
    <row r="42" spans="1:19" ht="1.2" customHeight="1" x14ac:dyDescent="0.3"/>
    <row r="43" spans="1:19" ht="1.2" customHeight="1" x14ac:dyDescent="0.3"/>
    <row r="44" spans="1:19" ht="1.2" customHeight="1" x14ac:dyDescent="0.3"/>
    <row r="45" spans="1:19" ht="1.2" customHeight="1" x14ac:dyDescent="0.3"/>
    <row r="46" spans="1:19" ht="1.2" customHeight="1" x14ac:dyDescent="0.3"/>
    <row r="47" spans="1:19" ht="1.2" customHeight="1" x14ac:dyDescent="0.3"/>
    <row r="48" spans="1:19"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row r="1002" ht="1.2" customHeight="1" x14ac:dyDescent="0.3"/>
    <row r="1003" ht="1.2" customHeight="1" x14ac:dyDescent="0.3"/>
    <row r="1004" ht="1.2" customHeight="1" x14ac:dyDescent="0.3"/>
    <row r="1005" ht="1.2" customHeight="1" x14ac:dyDescent="0.3"/>
    <row r="1006" ht="1.2" customHeight="1" x14ac:dyDescent="0.3"/>
    <row r="1007" ht="1.2" customHeight="1" x14ac:dyDescent="0.3"/>
    <row r="1008" ht="1.2" customHeight="1" x14ac:dyDescent="0.3"/>
    <row r="1009" ht="1.2" customHeight="1" x14ac:dyDescent="0.3"/>
    <row r="1010" ht="1.2" customHeight="1" x14ac:dyDescent="0.3"/>
    <row r="1011" ht="1.2" customHeight="1" x14ac:dyDescent="0.3"/>
    <row r="1012" ht="1.2" customHeight="1" x14ac:dyDescent="0.3"/>
    <row r="1013" ht="1.2" customHeight="1" x14ac:dyDescent="0.3"/>
    <row r="1014" ht="1.2" customHeight="1" x14ac:dyDescent="0.3"/>
    <row r="1015" ht="1.2" customHeight="1" x14ac:dyDescent="0.3"/>
    <row r="1016" ht="1.2" customHeight="1" x14ac:dyDescent="0.3"/>
    <row r="1017" ht="1.2" customHeight="1" x14ac:dyDescent="0.3"/>
    <row r="1018" ht="1.2" customHeight="1" x14ac:dyDescent="0.3"/>
    <row r="1019" ht="1.2" customHeight="1" x14ac:dyDescent="0.3"/>
    <row r="1020" ht="1.2" customHeight="1" x14ac:dyDescent="0.3"/>
    <row r="1021" ht="1.2" customHeight="1" x14ac:dyDescent="0.3"/>
    <row r="1022" ht="1.2" customHeight="1" x14ac:dyDescent="0.3"/>
    <row r="1023" ht="1.2" customHeight="1" x14ac:dyDescent="0.3"/>
    <row r="1024" ht="1.2" customHeight="1" x14ac:dyDescent="0.3"/>
    <row r="1025" ht="1.2" customHeight="1" x14ac:dyDescent="0.3"/>
    <row r="1026" ht="1.2" customHeight="1" x14ac:dyDescent="0.3"/>
    <row r="1027" ht="1.2" customHeight="1" x14ac:dyDescent="0.3"/>
    <row r="1028" ht="1.2" customHeight="1" x14ac:dyDescent="0.3"/>
    <row r="1029" ht="1.2" customHeight="1" x14ac:dyDescent="0.3"/>
    <row r="1030" ht="1.2" customHeight="1" x14ac:dyDescent="0.3"/>
    <row r="1031" ht="1.2" customHeight="1" x14ac:dyDescent="0.3"/>
    <row r="1032" ht="1.2" customHeight="1" x14ac:dyDescent="0.3"/>
    <row r="1033" ht="1.2" customHeight="1" x14ac:dyDescent="0.3"/>
    <row r="1034" ht="1.2" customHeight="1" x14ac:dyDescent="0.3"/>
    <row r="1035" ht="1.2" customHeight="1" x14ac:dyDescent="0.3"/>
    <row r="1036" ht="1.2" customHeight="1" x14ac:dyDescent="0.3"/>
    <row r="1037" ht="1.2" customHeight="1" x14ac:dyDescent="0.3"/>
    <row r="1038" ht="1.2" customHeight="1" x14ac:dyDescent="0.3"/>
    <row r="1039" ht="1.2" customHeight="1" x14ac:dyDescent="0.3"/>
    <row r="1040" ht="1.2" customHeight="1" x14ac:dyDescent="0.3"/>
    <row r="1041" ht="1.2" customHeight="1" x14ac:dyDescent="0.3"/>
    <row r="1042" ht="1.2" customHeight="1" x14ac:dyDescent="0.3"/>
    <row r="1043" ht="1.2" customHeight="1" x14ac:dyDescent="0.3"/>
    <row r="1044" ht="1.2" customHeight="1" x14ac:dyDescent="0.3"/>
    <row r="1045" ht="1.2" customHeight="1" x14ac:dyDescent="0.3"/>
    <row r="1046" ht="1.2" customHeight="1" x14ac:dyDescent="0.3"/>
    <row r="1047" ht="1.2" customHeight="1" x14ac:dyDescent="0.3"/>
    <row r="1048" ht="1.2" customHeight="1" x14ac:dyDescent="0.3"/>
    <row r="1049" ht="1.2" customHeight="1" x14ac:dyDescent="0.3"/>
    <row r="1050" ht="1.2" customHeight="1" x14ac:dyDescent="0.3"/>
    <row r="1051" ht="1.2" customHeight="1" x14ac:dyDescent="0.3"/>
    <row r="1052" ht="1.2" customHeight="1" x14ac:dyDescent="0.3"/>
    <row r="1053" ht="1.2" customHeight="1" x14ac:dyDescent="0.3"/>
    <row r="1054" ht="1.2" customHeight="1" x14ac:dyDescent="0.3"/>
    <row r="1055" ht="1.2" customHeight="1" x14ac:dyDescent="0.3"/>
    <row r="1056" ht="1.2" customHeight="1" x14ac:dyDescent="0.3"/>
    <row r="1057" ht="1.2" customHeight="1" x14ac:dyDescent="0.3"/>
    <row r="1058" ht="1.2" customHeight="1" x14ac:dyDescent="0.3"/>
    <row r="1059" ht="1.2" customHeight="1" x14ac:dyDescent="0.3"/>
    <row r="1060" ht="1.2" customHeight="1" x14ac:dyDescent="0.3"/>
    <row r="1061" ht="1.2" customHeight="1" x14ac:dyDescent="0.3"/>
    <row r="1062" ht="1.2" customHeight="1" x14ac:dyDescent="0.3"/>
    <row r="1063" ht="1.2" customHeight="1" x14ac:dyDescent="0.3"/>
    <row r="1064" ht="1.2" customHeight="1" x14ac:dyDescent="0.3"/>
    <row r="1065" ht="1.2" customHeight="1" x14ac:dyDescent="0.3"/>
    <row r="1066" ht="1.2" customHeight="1" x14ac:dyDescent="0.3"/>
    <row r="1067" ht="1.2" customHeight="1" x14ac:dyDescent="0.3"/>
    <row r="1068" ht="1.2" customHeight="1" x14ac:dyDescent="0.3"/>
    <row r="1069" ht="1.2" customHeight="1" x14ac:dyDescent="0.3"/>
    <row r="1070" ht="1.2" customHeight="1" x14ac:dyDescent="0.3"/>
    <row r="1071" ht="1.2" customHeight="1" x14ac:dyDescent="0.3"/>
    <row r="1072" ht="1.2" customHeight="1" x14ac:dyDescent="0.3"/>
    <row r="1073" ht="1.2" customHeight="1" x14ac:dyDescent="0.3"/>
    <row r="1074" ht="1.2" customHeight="1" x14ac:dyDescent="0.3"/>
    <row r="1075" ht="1.2" customHeight="1" x14ac:dyDescent="0.3"/>
    <row r="1076" ht="1.2" customHeight="1" x14ac:dyDescent="0.3"/>
    <row r="1077" ht="1.2" customHeight="1" x14ac:dyDescent="0.3"/>
    <row r="1078" ht="1.2" customHeight="1" x14ac:dyDescent="0.3"/>
    <row r="1079" ht="1.2" customHeight="1" x14ac:dyDescent="0.3"/>
    <row r="1080" ht="1.2" customHeight="1" x14ac:dyDescent="0.3"/>
    <row r="1081" ht="1.2" customHeight="1" x14ac:dyDescent="0.3"/>
    <row r="1082" ht="1.2" customHeight="1" x14ac:dyDescent="0.3"/>
    <row r="1083" ht="1.2" customHeight="1" x14ac:dyDescent="0.3"/>
    <row r="1084" ht="1.2" customHeight="1" x14ac:dyDescent="0.3"/>
    <row r="1085" ht="1.2" customHeight="1" x14ac:dyDescent="0.3"/>
    <row r="1086" ht="1.2" customHeight="1" x14ac:dyDescent="0.3"/>
    <row r="1087" ht="1.2" customHeight="1" x14ac:dyDescent="0.3"/>
    <row r="1088" ht="1.2" customHeight="1" x14ac:dyDescent="0.3"/>
    <row r="1089" ht="1.2" customHeight="1" x14ac:dyDescent="0.3"/>
    <row r="1090" ht="1.2" customHeight="1" x14ac:dyDescent="0.3"/>
    <row r="1091" ht="1.2" customHeight="1" x14ac:dyDescent="0.3"/>
    <row r="1092" ht="1.2" customHeight="1" x14ac:dyDescent="0.3"/>
    <row r="1093" ht="1.2" customHeight="1" x14ac:dyDescent="0.3"/>
    <row r="1094" ht="1.2" customHeight="1" x14ac:dyDescent="0.3"/>
    <row r="1095" ht="1.2" customHeight="1" x14ac:dyDescent="0.3"/>
    <row r="1096" ht="1.2" customHeight="1" x14ac:dyDescent="0.3"/>
    <row r="1097" ht="1.2" customHeight="1" x14ac:dyDescent="0.3"/>
    <row r="1098" ht="1.2" customHeight="1" x14ac:dyDescent="0.3"/>
    <row r="1099" ht="1.2" customHeight="1" x14ac:dyDescent="0.3"/>
    <row r="1100" ht="1.2" customHeight="1" x14ac:dyDescent="0.3"/>
    <row r="1101" ht="1.2" customHeight="1" x14ac:dyDescent="0.3"/>
    <row r="1102" ht="1.2" customHeight="1" x14ac:dyDescent="0.3"/>
    <row r="1103" ht="1.2" customHeight="1" x14ac:dyDescent="0.3"/>
    <row r="1104" ht="1.2" customHeight="1" x14ac:dyDescent="0.3"/>
    <row r="1105" ht="1.2" customHeight="1" x14ac:dyDescent="0.3"/>
    <row r="1106" ht="1.2" customHeight="1" x14ac:dyDescent="0.3"/>
    <row r="1107" ht="1.2" customHeight="1" x14ac:dyDescent="0.3"/>
    <row r="1108" ht="1.2" customHeight="1" x14ac:dyDescent="0.3"/>
    <row r="1109" ht="1.2" customHeight="1" x14ac:dyDescent="0.3"/>
    <row r="1110" ht="1.2" customHeight="1" x14ac:dyDescent="0.3"/>
    <row r="1111" ht="1.2" customHeight="1" x14ac:dyDescent="0.3"/>
    <row r="1112" ht="1.2" customHeight="1" x14ac:dyDescent="0.3"/>
    <row r="1113" ht="1.2" customHeight="1" x14ac:dyDescent="0.3"/>
    <row r="1114" ht="1.2" customHeight="1" x14ac:dyDescent="0.3"/>
    <row r="1115" ht="1.2" customHeight="1" x14ac:dyDescent="0.3"/>
    <row r="1116" ht="1.2" customHeight="1" x14ac:dyDescent="0.3"/>
    <row r="1117" ht="1.2" customHeight="1" x14ac:dyDescent="0.3"/>
    <row r="1118" ht="1.2" customHeight="1" x14ac:dyDescent="0.3"/>
    <row r="1119" ht="1.2" customHeight="1" x14ac:dyDescent="0.3"/>
    <row r="1120" ht="1.2" customHeight="1" x14ac:dyDescent="0.3"/>
    <row r="1121" ht="1.2" customHeight="1" x14ac:dyDescent="0.3"/>
    <row r="1122" ht="1.2" customHeight="1" x14ac:dyDescent="0.3"/>
    <row r="1123" ht="1.2" customHeight="1" x14ac:dyDescent="0.3"/>
    <row r="1124" ht="1.2" customHeight="1" x14ac:dyDescent="0.3"/>
    <row r="1125" ht="1.2" customHeight="1" x14ac:dyDescent="0.3"/>
    <row r="1126" ht="1.2" customHeight="1" x14ac:dyDescent="0.3"/>
    <row r="1127" ht="1.2" customHeight="1" x14ac:dyDescent="0.3"/>
    <row r="1128" ht="1.2" customHeight="1" x14ac:dyDescent="0.3"/>
    <row r="1129" ht="1.2" customHeight="1" x14ac:dyDescent="0.3"/>
    <row r="1130" ht="1.2" customHeight="1" x14ac:dyDescent="0.3"/>
    <row r="1131" ht="1.2" customHeight="1" x14ac:dyDescent="0.3"/>
    <row r="1132" ht="1.2" customHeight="1" x14ac:dyDescent="0.3"/>
    <row r="1133" ht="1.2" customHeight="1" x14ac:dyDescent="0.3"/>
    <row r="1134" ht="1.2" customHeight="1" x14ac:dyDescent="0.3"/>
    <row r="1135" ht="1.2" customHeight="1" x14ac:dyDescent="0.3"/>
    <row r="1136" ht="1.2" customHeight="1" x14ac:dyDescent="0.3"/>
    <row r="1137" ht="1.2" customHeight="1" x14ac:dyDescent="0.3"/>
    <row r="1138" ht="1.2" customHeight="1" x14ac:dyDescent="0.3"/>
    <row r="1139" ht="1.2" customHeight="1" x14ac:dyDescent="0.3"/>
    <row r="1140" ht="1.2" customHeight="1" x14ac:dyDescent="0.3"/>
    <row r="1141" ht="1.2" customHeight="1" x14ac:dyDescent="0.3"/>
    <row r="1142" ht="1.2" customHeight="1" x14ac:dyDescent="0.3"/>
    <row r="1143" ht="1.2" customHeight="1" x14ac:dyDescent="0.3"/>
    <row r="1144" ht="1.2" customHeight="1" x14ac:dyDescent="0.3"/>
    <row r="1145" ht="1.2" customHeight="1" x14ac:dyDescent="0.3"/>
    <row r="1146" ht="1.2" customHeight="1" x14ac:dyDescent="0.3"/>
    <row r="1147" ht="1.2" customHeight="1" x14ac:dyDescent="0.3"/>
    <row r="1148" ht="1.2" customHeight="1" x14ac:dyDescent="0.3"/>
    <row r="1149" ht="1.2" customHeight="1" x14ac:dyDescent="0.3"/>
    <row r="1150" ht="1.2" customHeight="1" x14ac:dyDescent="0.3"/>
    <row r="1151" ht="1.2" customHeight="1" x14ac:dyDescent="0.3"/>
    <row r="1152" ht="1.2" customHeight="1" x14ac:dyDescent="0.3"/>
    <row r="1153" ht="1.2" customHeight="1" x14ac:dyDescent="0.3"/>
    <row r="1154" ht="1.2" customHeight="1" x14ac:dyDescent="0.3"/>
    <row r="1155" ht="1.2" customHeight="1" x14ac:dyDescent="0.3"/>
    <row r="1156" ht="1.2" customHeight="1" x14ac:dyDescent="0.3"/>
    <row r="1157" ht="1.2" customHeight="1" x14ac:dyDescent="0.3"/>
    <row r="1158" ht="1.2" customHeight="1" x14ac:dyDescent="0.3"/>
    <row r="1159" ht="1.2" customHeight="1" x14ac:dyDescent="0.3"/>
    <row r="1160" ht="1.2" customHeight="1" x14ac:dyDescent="0.3"/>
    <row r="1161" ht="1.2" customHeight="1" x14ac:dyDescent="0.3"/>
    <row r="1162" ht="1.2" customHeight="1" x14ac:dyDescent="0.3"/>
    <row r="1163" ht="1.2" customHeight="1" x14ac:dyDescent="0.3"/>
    <row r="1164" ht="1.2" customHeight="1" x14ac:dyDescent="0.3"/>
    <row r="1165" ht="1.2" customHeight="1" x14ac:dyDescent="0.3"/>
    <row r="1166" ht="1.2" customHeight="1" x14ac:dyDescent="0.3"/>
    <row r="1167" ht="1.2" customHeight="1" x14ac:dyDescent="0.3"/>
    <row r="1168" ht="1.2" customHeight="1" x14ac:dyDescent="0.3"/>
    <row r="1169" ht="1.2" customHeight="1" x14ac:dyDescent="0.3"/>
    <row r="1170" ht="1.2" customHeight="1" x14ac:dyDescent="0.3"/>
    <row r="1171" ht="1.2" customHeight="1" x14ac:dyDescent="0.3"/>
    <row r="1172" ht="1.2" customHeight="1" x14ac:dyDescent="0.3"/>
    <row r="1173" ht="1.2" customHeight="1" x14ac:dyDescent="0.3"/>
    <row r="1174" ht="1.2" customHeight="1" x14ac:dyDescent="0.3"/>
    <row r="1175" ht="1.2" customHeight="1" x14ac:dyDescent="0.3"/>
    <row r="1176" ht="1.2" customHeight="1" x14ac:dyDescent="0.3"/>
    <row r="1177" ht="1.2" customHeight="1" x14ac:dyDescent="0.3"/>
    <row r="1178" ht="1.2" customHeight="1" x14ac:dyDescent="0.3"/>
    <row r="1179" ht="1.2" customHeight="1" x14ac:dyDescent="0.3"/>
    <row r="1180" ht="1.2" customHeight="1" x14ac:dyDescent="0.3"/>
    <row r="1181" ht="1.2" customHeight="1" x14ac:dyDescent="0.3"/>
    <row r="1182" ht="1.2" customHeight="1" x14ac:dyDescent="0.3"/>
    <row r="1183" ht="1.2" customHeight="1" x14ac:dyDescent="0.3"/>
    <row r="1184" ht="1.2" customHeight="1" x14ac:dyDescent="0.3"/>
    <row r="1185" ht="1.2" customHeight="1" x14ac:dyDescent="0.3"/>
    <row r="1186" ht="1.2" customHeight="1" x14ac:dyDescent="0.3"/>
    <row r="1187" ht="1.2" customHeight="1" x14ac:dyDescent="0.3"/>
    <row r="1188" ht="1.2" customHeight="1" x14ac:dyDescent="0.3"/>
    <row r="1189" ht="1.2" customHeight="1" x14ac:dyDescent="0.3"/>
    <row r="1190" ht="1.2" customHeight="1" x14ac:dyDescent="0.3"/>
    <row r="1191" ht="1.2" customHeight="1" x14ac:dyDescent="0.3"/>
    <row r="1192" ht="1.2" customHeight="1" x14ac:dyDescent="0.3"/>
    <row r="1193" ht="1.2" customHeight="1" x14ac:dyDescent="0.3"/>
    <row r="1194" ht="1.2" customHeight="1" x14ac:dyDescent="0.3"/>
    <row r="1195" ht="1.2" customHeight="1" x14ac:dyDescent="0.3"/>
    <row r="1196" ht="1.2" customHeight="1" x14ac:dyDescent="0.3"/>
    <row r="1197" ht="1.2" customHeight="1" x14ac:dyDescent="0.3"/>
    <row r="1198" ht="1.2" customHeight="1" x14ac:dyDescent="0.3"/>
    <row r="1199" ht="1.2" customHeight="1" x14ac:dyDescent="0.3"/>
    <row r="1200" ht="1.2" customHeight="1" x14ac:dyDescent="0.3"/>
  </sheetData>
  <sheetProtection algorithmName="SHA-512" hashValue="EqMi+dK10dnKFFvHYlmP5/O90lcKoxEXaORd3XNxSse83sWhtNtltQcGjt8BTMg9Z9+nV5ep/dfuaYRBik1Iag==" saltValue="PPjj2/AiFzDm5C6VreaoZw==" spinCount="100000" sheet="1" objects="1" scenarios="1" selectLockedCells="1"/>
  <mergeCells count="2">
    <mergeCell ref="B1:F1"/>
    <mergeCell ref="J2:K3"/>
  </mergeCells>
  <pageMargins left="0.75" right="0.75" top="1" bottom="1" header="0.5" footer="0.5"/>
  <pageSetup orientation="portrait" horizontalDpi="4294967292" verticalDpi="4294967292"/>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Macronutrients</vt:lpstr>
      <vt:lpstr>GKI-targets</vt:lpstr>
      <vt:lpstr>January</vt:lpstr>
      <vt:lpstr>February</vt:lpstr>
      <vt:lpstr>March</vt:lpstr>
      <vt:lpstr>April</vt:lpstr>
      <vt:lpstr>May</vt:lpstr>
      <vt:lpstr>June</vt:lpstr>
      <vt:lpstr>July</vt:lpstr>
      <vt:lpstr>August</vt:lpstr>
      <vt:lpstr>September</vt:lpstr>
      <vt:lpstr>October</vt:lpstr>
      <vt:lpstr>November</vt:lpstr>
      <vt:lpstr>December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Tomás Duraj</dc:creator>
  <cp:lastModifiedBy>Miss. NNP Mazibuko</cp:lastModifiedBy>
  <dcterms:created xsi:type="dcterms:W3CDTF">2013-08-13T18:08:46Z</dcterms:created>
  <dcterms:modified xsi:type="dcterms:W3CDTF">2025-03-05T09:38:05Z</dcterms:modified>
</cp:coreProperties>
</file>