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19107804\Documents\"/>
    </mc:Choice>
  </mc:AlternateContent>
  <bookViews>
    <workbookView xWindow="-105" yWindow="-105" windowWidth="23250" windowHeight="12570"/>
  </bookViews>
  <sheets>
    <sheet name="Planilh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0" i="1" l="1"/>
  <c r="E165" i="1"/>
  <c r="E164" i="1"/>
  <c r="E162" i="1"/>
  <c r="E161" i="1"/>
  <c r="E158" i="1"/>
  <c r="E156" i="1"/>
  <c r="E155" i="1"/>
  <c r="E153" i="1"/>
  <c r="E151" i="1"/>
  <c r="E149" i="1"/>
  <c r="E147" i="1"/>
  <c r="E146" i="1"/>
  <c r="E145" i="1"/>
  <c r="E144" i="1"/>
  <c r="E142" i="1"/>
  <c r="E141" i="1"/>
  <c r="E140" i="1"/>
  <c r="E134" i="1"/>
  <c r="E133" i="1"/>
  <c r="E132" i="1"/>
  <c r="E130" i="1"/>
  <c r="E129" i="1"/>
  <c r="E128" i="1"/>
  <c r="E127" i="1"/>
  <c r="E123" i="1"/>
  <c r="E120" i="1"/>
  <c r="E117" i="1"/>
  <c r="E115" i="1"/>
  <c r="E108" i="1"/>
  <c r="E103" i="1"/>
  <c r="E102" i="1"/>
  <c r="E98" i="1"/>
  <c r="E97" i="1"/>
  <c r="E96" i="1"/>
  <c r="E71" i="1"/>
  <c r="E60" i="1"/>
  <c r="E59" i="1"/>
  <c r="E52" i="1"/>
  <c r="E35" i="1"/>
  <c r="E34" i="1"/>
  <c r="E33" i="1"/>
  <c r="E31" i="1"/>
  <c r="E29" i="1"/>
  <c r="E28" i="1"/>
  <c r="E26" i="1"/>
  <c r="E25" i="1"/>
  <c r="E21" i="1"/>
  <c r="E20" i="1"/>
  <c r="E12" i="1"/>
  <c r="E7" i="1"/>
  <c r="E5" i="1"/>
</calcChain>
</file>

<file path=xl/sharedStrings.xml><?xml version="1.0" encoding="utf-8"?>
<sst xmlns="http://schemas.openxmlformats.org/spreadsheetml/2006/main" count="487" uniqueCount="351">
  <si>
    <t>Super-pathway</t>
  </si>
  <si>
    <t>KEGG id</t>
  </si>
  <si>
    <t>Pathway</t>
  </si>
  <si>
    <t>Presence*</t>
  </si>
  <si>
    <t>Key</t>
  </si>
  <si>
    <t>Key:  % pathway completeness</t>
  </si>
  <si>
    <t>Central carbohydrate metabolism</t>
  </si>
  <si>
    <t>M00001</t>
  </si>
  <si>
    <t>Glycolysis (Embden-Meyerhof pathway)</t>
  </si>
  <si>
    <t>8/9</t>
  </si>
  <si>
    <t>M00002</t>
  </si>
  <si>
    <t>Glycolysis, core module involving three-carbon compounds</t>
  </si>
  <si>
    <t>5/5</t>
  </si>
  <si>
    <t>M00003</t>
  </si>
  <si>
    <t>Gluconeogenesis</t>
  </si>
  <si>
    <t>6/7</t>
  </si>
  <si>
    <t>M00307</t>
  </si>
  <si>
    <t>Pyruvate oxidation</t>
  </si>
  <si>
    <t>1/1</t>
  </si>
  <si>
    <t>M00009</t>
  </si>
  <si>
    <t>Citrate cycle (TCA cycle, Krebs cycle)</t>
  </si>
  <si>
    <t>8/8</t>
  </si>
  <si>
    <t>M00010</t>
  </si>
  <si>
    <t>Citrate cycle, first carbon oxidation</t>
  </si>
  <si>
    <t>3/3</t>
  </si>
  <si>
    <t>M00011</t>
  </si>
  <si>
    <t>Citrate cycle, second carbon oxidation</t>
  </si>
  <si>
    <t>M00004</t>
  </si>
  <si>
    <t>Pentose phosphate pathway (Pentose phosphate cycle)</t>
  </si>
  <si>
    <t>M00006</t>
  </si>
  <si>
    <t>Pentose phosphate pathway, oxidative phase</t>
  </si>
  <si>
    <t>2/2</t>
  </si>
  <si>
    <t>M00007</t>
  </si>
  <si>
    <t>Pentose phosphate pathway, non-oxidative phase</t>
  </si>
  <si>
    <t>4/4</t>
  </si>
  <si>
    <t>M00580</t>
  </si>
  <si>
    <t>Pentose phosphate pathway, archaea</t>
  </si>
  <si>
    <t>1/2</t>
  </si>
  <si>
    <t>M00005</t>
  </si>
  <si>
    <t>PRPP biosynthesis</t>
  </si>
  <si>
    <t>M00008</t>
  </si>
  <si>
    <t>Entner-Doudoroff pathway</t>
  </si>
  <si>
    <t>M00308</t>
  </si>
  <si>
    <t>Semi-phosphorylative Entner-Doudoroff pathway</t>
  </si>
  <si>
    <t>2/4</t>
  </si>
  <si>
    <t>Other carbohydrate metabolism</t>
  </si>
  <si>
    <t>M00014</t>
  </si>
  <si>
    <t>Glucuronate pathway (uronate pathway)</t>
  </si>
  <si>
    <t>2/7</t>
  </si>
  <si>
    <t>M00631</t>
  </si>
  <si>
    <t>D-Galacturonate degradation (bacteria)</t>
  </si>
  <si>
    <t>1/5</t>
  </si>
  <si>
    <t>M00061</t>
  </si>
  <si>
    <t>D-Glucuronate degradation</t>
  </si>
  <si>
    <t>M00632</t>
  </si>
  <si>
    <t>Galactose degradation, Leloir pathway</t>
  </si>
  <si>
    <t>M00552</t>
  </si>
  <si>
    <t>D-galactonate degradation, De Ley-Doudoroff pathway</t>
  </si>
  <si>
    <t>M00129</t>
  </si>
  <si>
    <t>Ascorbate biosynthesis, animals</t>
  </si>
  <si>
    <t>3/7</t>
  </si>
  <si>
    <t>M00114</t>
  </si>
  <si>
    <t>Ascorbate biosynthesis, plants</t>
  </si>
  <si>
    <t>1/9</t>
  </si>
  <si>
    <t>M00854</t>
  </si>
  <si>
    <t>Glycogen biosynthesis</t>
  </si>
  <si>
    <t>M00855</t>
  </si>
  <si>
    <t>Glycogen degradation</t>
  </si>
  <si>
    <t>2/3</t>
  </si>
  <si>
    <t>M00565</t>
  </si>
  <si>
    <t>Trehalose biosynthesis</t>
  </si>
  <si>
    <t>5/6</t>
  </si>
  <si>
    <t>M00549</t>
  </si>
  <si>
    <t>Nucleotide sugar biosynthesis</t>
  </si>
  <si>
    <t>M00892</t>
  </si>
  <si>
    <t>UDP-N-acetyl-D-glucosamine biosynthesis, eukaryotes</t>
  </si>
  <si>
    <t>2/6</t>
  </si>
  <si>
    <t>M00909</t>
  </si>
  <si>
    <t>UDP-N-acetyl-D-glucosamine biosynthesis, prokaryotes</t>
  </si>
  <si>
    <t>M00012</t>
  </si>
  <si>
    <t>Glyoxylate cycle</t>
  </si>
  <si>
    <t>2/5</t>
  </si>
  <si>
    <t>M00740</t>
  </si>
  <si>
    <t>Methylaspartate cycle</t>
  </si>
  <si>
    <t>3/11</t>
  </si>
  <si>
    <t>M00532</t>
  </si>
  <si>
    <t>Photorespiration</t>
  </si>
  <si>
    <t>3/10</t>
  </si>
  <si>
    <t>M00131</t>
  </si>
  <si>
    <t>Inositol phosphate metabolism</t>
  </si>
  <si>
    <t>1/4</t>
  </si>
  <si>
    <t>Carbon fixation</t>
  </si>
  <si>
    <t>M00165</t>
  </si>
  <si>
    <t>Reductive pentose phosphate cycle (Calvin cycle)</t>
  </si>
  <si>
    <t>9/11</t>
  </si>
  <si>
    <t>M00166</t>
  </si>
  <si>
    <t>Reductive pentose phosphate cycle</t>
  </si>
  <si>
    <t>M00167</t>
  </si>
  <si>
    <t>7/7</t>
  </si>
  <si>
    <t>M00168</t>
  </si>
  <si>
    <t>CAM (Crassulacean acid metabolism), dark</t>
  </si>
  <si>
    <t>M00169</t>
  </si>
  <si>
    <t>CAM (Crassulacean acid metabolism), light</t>
  </si>
  <si>
    <t>M00172</t>
  </si>
  <si>
    <t>C4-dicarboxylic acid cycle, NADP - malic enzyme type</t>
  </si>
  <si>
    <t>M00173</t>
  </si>
  <si>
    <t>Reductive citrate cycle (Arnon-Buchanan cycle)</t>
  </si>
  <si>
    <t>6/10</t>
  </si>
  <si>
    <t>M00376</t>
  </si>
  <si>
    <t>3-Hydroxypropionate bi-cycle</t>
  </si>
  <si>
    <t>3/13</t>
  </si>
  <si>
    <t>M00374</t>
  </si>
  <si>
    <t>Dicarboxylate-hydroxybutyrate cycle</t>
  </si>
  <si>
    <t>M00377</t>
  </si>
  <si>
    <t>Reductive acetyl-CoA pathway (Wood-Ljungdahl pathway)</t>
  </si>
  <si>
    <t>M00579</t>
  </si>
  <si>
    <t>Phosphate acetyltransferase-acetate kinase pathway</t>
  </si>
  <si>
    <t>M00620</t>
  </si>
  <si>
    <t>Incomplete reductive citrate cycle</t>
  </si>
  <si>
    <t>1/7</t>
  </si>
  <si>
    <t>Methane metabolism</t>
  </si>
  <si>
    <t>M00357</t>
  </si>
  <si>
    <t>Methanogenesis</t>
  </si>
  <si>
    <t>M00346</t>
  </si>
  <si>
    <t>Formaldehyde assimilation, serine pathway</t>
  </si>
  <si>
    <t>4/9</t>
  </si>
  <si>
    <t>M00344</t>
  </si>
  <si>
    <t>Formaldehyde assimilation, xylulose monophosphate pathway</t>
  </si>
  <si>
    <t>Sulfur metabolism</t>
  </si>
  <si>
    <t>M00176</t>
  </si>
  <si>
    <t>Assimilatory sulfate reduction</t>
  </si>
  <si>
    <t>Fatty acid metabolism</t>
  </si>
  <si>
    <t>M00082</t>
  </si>
  <si>
    <t>Fatty acid biosynthesis, initiation</t>
  </si>
  <si>
    <t>M00083</t>
  </si>
  <si>
    <t>Fatty acid biosynthesis, elongation</t>
  </si>
  <si>
    <t>M00873</t>
  </si>
  <si>
    <t>Fatty acid biosynthesis in mitochondria, animals</t>
  </si>
  <si>
    <t>1/6</t>
  </si>
  <si>
    <t>M00874</t>
  </si>
  <si>
    <t>Fatty acid biosynthesis in mitochondria, fungi</t>
  </si>
  <si>
    <t>Lipid metabolism</t>
  </si>
  <si>
    <t>M00089</t>
  </si>
  <si>
    <t>Triacylglycerol biosynthesis</t>
  </si>
  <si>
    <t>M00098</t>
  </si>
  <si>
    <t>Acylglycerol degradation</t>
  </si>
  <si>
    <t>M00091</t>
  </si>
  <si>
    <t>Phosphatidylcholine (PC) biosynthesis</t>
  </si>
  <si>
    <t>M00093</t>
  </si>
  <si>
    <t>Phosphatidylethanolamine (PE) biosynthesis</t>
  </si>
  <si>
    <t>M00066</t>
  </si>
  <si>
    <t>Lactosylceramide biosynthesis</t>
  </si>
  <si>
    <t>Purine metabolism</t>
  </si>
  <si>
    <t>M00048</t>
  </si>
  <si>
    <t>Inosine monophosphate biosynthesis</t>
  </si>
  <si>
    <t>M00049</t>
  </si>
  <si>
    <t>Adenine ribonucleotide biosynthesis</t>
  </si>
  <si>
    <t>M00050</t>
  </si>
  <si>
    <t>Guanine ribonucleotide biosynthesis IMP =&gt; GDP,GTP</t>
  </si>
  <si>
    <t>M00546</t>
  </si>
  <si>
    <t>Purine degradation</t>
  </si>
  <si>
    <t>4/5</t>
  </si>
  <si>
    <t>Pyrimidine metabolism</t>
  </si>
  <si>
    <t>M00051</t>
  </si>
  <si>
    <t>Uridine monophosphate biosynthesis</t>
  </si>
  <si>
    <t>M00052</t>
  </si>
  <si>
    <t>Pyrimidine ribonucleotide biosynthesis</t>
  </si>
  <si>
    <t>M00053</t>
  </si>
  <si>
    <t>Pyrimidine deoxyribonuleotide biosynthesis</t>
  </si>
  <si>
    <t>6/8</t>
  </si>
  <si>
    <t>M00046</t>
  </si>
  <si>
    <t>Pyrimidine degradation</t>
  </si>
  <si>
    <t>Serine and threonine metabolism</t>
  </si>
  <si>
    <t>M00020</t>
  </si>
  <si>
    <t>Serine biosynthesis</t>
  </si>
  <si>
    <t>M00018</t>
  </si>
  <si>
    <t>Threonine biosynthesis</t>
  </si>
  <si>
    <t>M00033</t>
  </si>
  <si>
    <t>Ectoine biosynthesis</t>
  </si>
  <si>
    <t>Cysteine and methionine metabolism</t>
  </si>
  <si>
    <t>M00021</t>
  </si>
  <si>
    <t>Cysteine biosynthesis</t>
  </si>
  <si>
    <t>M00609</t>
  </si>
  <si>
    <t>M00017</t>
  </si>
  <si>
    <t>Methionine biosynthesis</t>
  </si>
  <si>
    <t>M00034</t>
  </si>
  <si>
    <t>Methionine salvage pathway</t>
  </si>
  <si>
    <t>7/8</t>
  </si>
  <si>
    <t>M00035</t>
  </si>
  <si>
    <t>Methionine degradation</t>
  </si>
  <si>
    <t>M00368</t>
  </si>
  <si>
    <t>Ethylene biosynthesis</t>
  </si>
  <si>
    <t>1/3</t>
  </si>
  <si>
    <t>Branched-chain amino acid metabolism</t>
  </si>
  <si>
    <t>M00019</t>
  </si>
  <si>
    <t>Valine/isoleucine biosynthesis</t>
  </si>
  <si>
    <t>M00535</t>
  </si>
  <si>
    <t>Isoleucine biosynthesis</t>
  </si>
  <si>
    <t>M00570</t>
  </si>
  <si>
    <t>M00432</t>
  </si>
  <si>
    <t>Leucine biosynthesis</t>
  </si>
  <si>
    <t>M00036</t>
  </si>
  <si>
    <t>Leucine degradation</t>
  </si>
  <si>
    <t>Lysine metabolism</t>
  </si>
  <si>
    <t>M00016</t>
  </si>
  <si>
    <t>Lysine biosynthesis, succinyl-DAP pathway</t>
  </si>
  <si>
    <t>9/9</t>
  </si>
  <si>
    <t>M00525</t>
  </si>
  <si>
    <t>Lysine biosynthesis, acetyl-DAP pathway</t>
  </si>
  <si>
    <t>6/9</t>
  </si>
  <si>
    <t>M00526</t>
  </si>
  <si>
    <t>Lysine biosynthesis, DAP dehydrogenase pathway</t>
  </si>
  <si>
    <t>M00527</t>
  </si>
  <si>
    <t>Lysine biosynthesis, DAP aminotransferase pathway</t>
  </si>
  <si>
    <t>Arginine and proline metabolism</t>
  </si>
  <si>
    <t>M00028</t>
  </si>
  <si>
    <t>Ornithine biosynthesis</t>
  </si>
  <si>
    <t>M00844</t>
  </si>
  <si>
    <t>Arginine biosynthesis</t>
  </si>
  <si>
    <t>M00845</t>
  </si>
  <si>
    <t>4/7</t>
  </si>
  <si>
    <t>M00029</t>
  </si>
  <si>
    <t>Urea cycle</t>
  </si>
  <si>
    <t>3/5</t>
  </si>
  <si>
    <t>M00015</t>
  </si>
  <si>
    <t>Proline biosynthesis</t>
  </si>
  <si>
    <t>Polyamine biosynthesis</t>
  </si>
  <si>
    <t>M00133</t>
  </si>
  <si>
    <t>M00134</t>
  </si>
  <si>
    <t>M00135</t>
  </si>
  <si>
    <t>GABA biosynthesis, eukaryotes</t>
  </si>
  <si>
    <t>Histidine metabolism</t>
  </si>
  <si>
    <t>M00026</t>
  </si>
  <si>
    <t>Histidine biosynthesis</t>
  </si>
  <si>
    <t>6/6</t>
  </si>
  <si>
    <t>Aromatic amino acid metabolism</t>
  </si>
  <si>
    <t>M00022</t>
  </si>
  <si>
    <t>Shikimate pathway</t>
  </si>
  <si>
    <t>M00023</t>
  </si>
  <si>
    <t>Tryptophan biosynthesis</t>
  </si>
  <si>
    <t>M00024</t>
  </si>
  <si>
    <t>Phenylalanine biosynthesis</t>
  </si>
  <si>
    <t>M00040</t>
  </si>
  <si>
    <t>Tyrosine biosynthesis</t>
  </si>
  <si>
    <t>M00042</t>
  </si>
  <si>
    <t>Catecholamine biosynthesis</t>
  </si>
  <si>
    <t>M00545</t>
  </si>
  <si>
    <t>Trans-cinnamate degradation</t>
  </si>
  <si>
    <t>M00037</t>
  </si>
  <si>
    <t>Melatonin biosynthesis</t>
  </si>
  <si>
    <t>Other amino acid metabolism</t>
  </si>
  <si>
    <t>M00027</t>
  </si>
  <si>
    <t>GABA (gamma-Aminobutyrate) shunt</t>
  </si>
  <si>
    <t>M00118</t>
  </si>
  <si>
    <t>Glutathione biosynthesis</t>
  </si>
  <si>
    <t>Glycan biosynthesis</t>
  </si>
  <si>
    <t>M00065</t>
  </si>
  <si>
    <t>GPI-anchor biosynthesis, core oligosaccharide</t>
  </si>
  <si>
    <t>1/8</t>
  </si>
  <si>
    <t>Glycosaminoglycan metabolism</t>
  </si>
  <si>
    <t>M00079</t>
  </si>
  <si>
    <t>Keratan sulfate degradation</t>
  </si>
  <si>
    <t>Lipopolysaccharide metabolism</t>
  </si>
  <si>
    <t>M00060</t>
  </si>
  <si>
    <t>KDO2-lipid A biosynthesis, Raetz pathway, LpxL-LpxM type</t>
  </si>
  <si>
    <t>7/9</t>
  </si>
  <si>
    <t>M00866</t>
  </si>
  <si>
    <t>KDO2-lipid A biosynthesis, Raetz pathway, non-LpxL-LpxM type</t>
  </si>
  <si>
    <t>M00063</t>
  </si>
  <si>
    <t>CMP-KDO biosynthesis</t>
  </si>
  <si>
    <t>3/4</t>
  </si>
  <si>
    <t>M00064</t>
  </si>
  <si>
    <t>ADP-L-glycero-D-manno-heptose biosynthesis</t>
  </si>
  <si>
    <t>Cofactor and vitamin metabolism</t>
  </si>
  <si>
    <t>M00127</t>
  </si>
  <si>
    <t>Thiamine biosynthesis</t>
  </si>
  <si>
    <t>M00125</t>
  </si>
  <si>
    <t>Riboflavin biosynthesis</t>
  </si>
  <si>
    <t>M00124</t>
  </si>
  <si>
    <t>Pyridoxal biosynthesis</t>
  </si>
  <si>
    <t>4/6</t>
  </si>
  <si>
    <t>M00115</t>
  </si>
  <si>
    <t>NAD biosynthesis</t>
  </si>
  <si>
    <t>M00810</t>
  </si>
  <si>
    <t>Nicotine degradation, pyridine pathway</t>
  </si>
  <si>
    <t>M00119</t>
  </si>
  <si>
    <t>Pantothenate biosynthesis</t>
  </si>
  <si>
    <t>M00120</t>
  </si>
  <si>
    <t>Coenzyme A biosynthesis</t>
  </si>
  <si>
    <t>M00572</t>
  </si>
  <si>
    <t>Pimeloyl-ACP biosynthesis, BioC-BioH pathway</t>
  </si>
  <si>
    <t>M00123</t>
  </si>
  <si>
    <t>Biotin biosynthesis</t>
  </si>
  <si>
    <t>M00573</t>
  </si>
  <si>
    <t>Biotin biosynthesis, BioI pathway</t>
  </si>
  <si>
    <t>M00577</t>
  </si>
  <si>
    <t>Biotin biosynthesis, BioW pathway</t>
  </si>
  <si>
    <t>M00126</t>
  </si>
  <si>
    <t>Tetrahydrofolate biosynthesis</t>
  </si>
  <si>
    <t>M00840</t>
  </si>
  <si>
    <t>Tetrahydrofolate biosynthesis, mediated by ribA and trpF</t>
  </si>
  <si>
    <t>M00841</t>
  </si>
  <si>
    <t>Tetrahydrofolate biosynthesis, mediated by PTPS</t>
  </si>
  <si>
    <t>M00842</t>
  </si>
  <si>
    <t>Tetrahydrobiopterin biosynthesis</t>
  </si>
  <si>
    <t>M00843</t>
  </si>
  <si>
    <t>L-threo-Tetrahydrobiopterin biosynthesis</t>
  </si>
  <si>
    <t>M00880</t>
  </si>
  <si>
    <t>Molybdenum cofactor biosynthesis</t>
  </si>
  <si>
    <t>M00140</t>
  </si>
  <si>
    <t>C1-unit interconversion, prokaryotes</t>
  </si>
  <si>
    <t>M00141</t>
  </si>
  <si>
    <t>C1-unit interconversion, eukaryotes</t>
  </si>
  <si>
    <t>M00868</t>
  </si>
  <si>
    <t>Heme biosynthesis, animals and fungi</t>
  </si>
  <si>
    <t>M00121</t>
  </si>
  <si>
    <t>Heme biosynthesis, plants and bacteria</t>
  </si>
  <si>
    <t>8/10</t>
  </si>
  <si>
    <t>M00846</t>
  </si>
  <si>
    <t>Siroheme biosynthesis</t>
  </si>
  <si>
    <t>5/7</t>
  </si>
  <si>
    <t>M00122</t>
  </si>
  <si>
    <t>Cobalamin biosynthesis</t>
  </si>
  <si>
    <t>M00117</t>
  </si>
  <si>
    <t>Ubiquinone biosynthesis, prokaryotes</t>
  </si>
  <si>
    <t>M00116</t>
  </si>
  <si>
    <t>Menaquinone biosynthesis</t>
  </si>
  <si>
    <t>Terpenoid backbone biosynthesis</t>
  </si>
  <si>
    <t>M00096</t>
  </si>
  <si>
    <t>C5 isoprenoid biosynthesis, non-mevalonate pathway</t>
  </si>
  <si>
    <t>M00364</t>
  </si>
  <si>
    <t>C10-C20 isoprenoid biosynthesis, bacteria</t>
  </si>
  <si>
    <t>Plant terpenoid biosynthesis</t>
  </si>
  <si>
    <t>M00097</t>
  </si>
  <si>
    <t>beta-Carotene biosynthesis</t>
  </si>
  <si>
    <t>M00372</t>
  </si>
  <si>
    <t>Abscisic acid biosynthesis</t>
  </si>
  <si>
    <t>Type II polyketide biosynthesis</t>
  </si>
  <si>
    <t>M00778</t>
  </si>
  <si>
    <t>Type II polyketide backbone biosynthesis</t>
  </si>
  <si>
    <t>M00783</t>
  </si>
  <si>
    <t>Tetracenomycin C/8-demethyltetracenomycin C biosynthesis</t>
  </si>
  <si>
    <t>Polyketide sugar unit biosynthesis</t>
  </si>
  <si>
    <t>M00793</t>
  </si>
  <si>
    <t>dTDP-L-rhamnose biosynthesis</t>
  </si>
  <si>
    <t>Aromatics degradation</t>
  </si>
  <si>
    <t>M00569</t>
  </si>
  <si>
    <t>Catechol meta-cleavage</t>
  </si>
  <si>
    <t>M00878</t>
  </si>
  <si>
    <t>Phenylacetate degradation</t>
  </si>
  <si>
    <r>
      <rPr>
        <sz val="11"/>
        <color theme="1"/>
        <rFont val="Calibri"/>
      </rPr>
      <t xml:space="preserve">*, number of identified KOs in </t>
    </r>
    <r>
      <rPr>
        <i/>
        <sz val="12"/>
        <color theme="1"/>
        <rFont val="Arial"/>
      </rPr>
      <t>K. oboediens</t>
    </r>
    <r>
      <rPr>
        <sz val="11"/>
        <color theme="1"/>
        <rFont val="Calibri"/>
      </rPr>
      <t xml:space="preserve"> genomes divided by the total number of KOs belonging to the reference pathway in KEGG.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</si>
</sst>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Arial"/>
    </font>
    <font>
      <sz val="11"/>
      <color theme="1"/>
      <name val="Calibri"/>
    </font>
    <font>
      <b/>
      <sz val="12"/>
      <color theme="1"/>
      <name val="Arial"/>
    </font>
    <font>
      <sz val="11"/>
      <name val="Arial"/>
    </font>
    <font>
      <sz val="12"/>
      <color rgb="FF000000"/>
      <name val="Arial"/>
    </font>
    <font>
      <sz val="12"/>
      <color rgb="FF65091F"/>
      <name val="Arial"/>
    </font>
    <font>
      <sz val="10"/>
      <color theme="1"/>
      <name val="Arial"/>
    </font>
    <font>
      <i/>
      <sz val="12"/>
      <color theme="1"/>
      <name val="Arial"/>
    </font>
  </fonts>
  <fills count="1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2F2F2"/>
        <bgColor rgb="FFF2F2F2"/>
      </patternFill>
    </fill>
    <fill>
      <patternFill patternType="solid">
        <fgColor rgb="FF30329B"/>
        <bgColor rgb="FF30329B"/>
      </patternFill>
    </fill>
    <fill>
      <patternFill patternType="solid">
        <fgColor rgb="FF4874BA"/>
        <bgColor rgb="FF4874BA"/>
      </patternFill>
    </fill>
    <fill>
      <patternFill patternType="solid">
        <fgColor rgb="FF78ACD5"/>
        <bgColor rgb="FF78ACD5"/>
      </patternFill>
    </fill>
    <fill>
      <patternFill patternType="solid">
        <fgColor rgb="FFAED9EB"/>
        <bgColor rgb="FFAED9EB"/>
      </patternFill>
    </fill>
    <fill>
      <patternFill patternType="solid">
        <fgColor rgb="FFE1F3F9"/>
        <bgColor rgb="FFE1F3F9"/>
      </patternFill>
    </fill>
    <fill>
      <patternFill patternType="solid">
        <fgColor rgb="FFFFFEB7"/>
        <bgColor rgb="FFFFFEB7"/>
      </patternFill>
    </fill>
    <fill>
      <patternFill patternType="solid">
        <fgColor rgb="FFFEE184"/>
        <bgColor rgb="FFFEE184"/>
      </patternFill>
    </fill>
    <fill>
      <patternFill patternType="solid">
        <fgColor rgb="FFFBB051"/>
        <bgColor rgb="FFFBB051"/>
      </patternFill>
    </fill>
    <fill>
      <patternFill patternType="solid">
        <fgColor rgb="FFF06E37"/>
        <bgColor rgb="FFF06E37"/>
      </patternFill>
    </fill>
    <fill>
      <patternFill patternType="solid">
        <fgColor rgb="FFD3331E"/>
        <bgColor rgb="FFD3331E"/>
      </patternFill>
    </fill>
    <fill>
      <patternFill patternType="solid">
        <fgColor rgb="FFA11423"/>
        <bgColor rgb="FFA11423"/>
      </patternFill>
    </fill>
  </fills>
  <borders count="3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87">
    <xf numFmtId="0" fontId="0" fillId="0" borderId="0" xfId="0" applyFont="1" applyAlignment="1"/>
    <xf numFmtId="0" fontId="1" fillId="2" borderId="1" xfId="0" applyFont="1" applyFill="1" applyBorder="1"/>
    <xf numFmtId="49" fontId="1" fillId="2" borderId="1" xfId="0" applyNumberFormat="1" applyFont="1" applyFill="1" applyBorder="1"/>
    <xf numFmtId="0" fontId="2" fillId="3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49" fontId="2" fillId="3" borderId="5" xfId="0" applyNumberFormat="1" applyFont="1" applyFill="1" applyBorder="1" applyAlignment="1">
      <alignment vertical="center"/>
    </xf>
    <xf numFmtId="0" fontId="2" fillId="2" borderId="1" xfId="0" applyFont="1" applyFill="1" applyBorder="1"/>
    <xf numFmtId="0" fontId="1" fillId="2" borderId="7" xfId="0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/>
    </xf>
    <xf numFmtId="0" fontId="1" fillId="2" borderId="8" xfId="0" applyFont="1" applyFill="1" applyBorder="1"/>
    <xf numFmtId="0" fontId="1" fillId="4" borderId="5" xfId="0" applyFont="1" applyFill="1" applyBorder="1"/>
    <xf numFmtId="0" fontId="1" fillId="2" borderId="10" xfId="0" applyFont="1" applyFill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/>
    </xf>
    <xf numFmtId="0" fontId="1" fillId="2" borderId="5" xfId="0" applyFont="1" applyFill="1" applyBorder="1"/>
    <xf numFmtId="0" fontId="1" fillId="5" borderId="5" xfId="0" applyFont="1" applyFill="1" applyBorder="1"/>
    <xf numFmtId="0" fontId="4" fillId="2" borderId="1" xfId="0" applyFont="1" applyFill="1" applyBorder="1"/>
    <xf numFmtId="0" fontId="1" fillId="6" borderId="5" xfId="0" applyFont="1" applyFill="1" applyBorder="1"/>
    <xf numFmtId="0" fontId="1" fillId="7" borderId="5" xfId="0" applyFont="1" applyFill="1" applyBorder="1"/>
    <xf numFmtId="0" fontId="1" fillId="8" borderId="5" xfId="0" applyFont="1" applyFill="1" applyBorder="1"/>
    <xf numFmtId="0" fontId="1" fillId="9" borderId="5" xfId="0" applyFont="1" applyFill="1" applyBorder="1"/>
    <xf numFmtId="0" fontId="1" fillId="10" borderId="5" xfId="0" applyFont="1" applyFill="1" applyBorder="1"/>
    <xf numFmtId="0" fontId="1" fillId="11" borderId="5" xfId="0" applyFont="1" applyFill="1" applyBorder="1"/>
    <xf numFmtId="0" fontId="1" fillId="12" borderId="5" xfId="0" applyFont="1" applyFill="1" applyBorder="1"/>
    <xf numFmtId="0" fontId="5" fillId="13" borderId="5" xfId="0" applyFont="1" applyFill="1" applyBorder="1"/>
    <xf numFmtId="0" fontId="1" fillId="14" borderId="5" xfId="0" applyFont="1" applyFill="1" applyBorder="1"/>
    <xf numFmtId="0" fontId="1" fillId="2" borderId="8" xfId="0" applyFont="1" applyFill="1" applyBorder="1" applyAlignment="1">
      <alignment horizontal="center" vertical="center" wrapText="1"/>
    </xf>
    <xf numFmtId="0" fontId="1" fillId="2" borderId="12" xfId="0" applyFont="1" applyFill="1" applyBorder="1"/>
    <xf numFmtId="49" fontId="1" fillId="2" borderId="8" xfId="0" applyNumberFormat="1" applyFont="1" applyFill="1" applyBorder="1" applyAlignment="1">
      <alignment horizontal="center" vertical="center"/>
    </xf>
    <xf numFmtId="0" fontId="1" fillId="2" borderId="7" xfId="0" applyFont="1" applyFill="1" applyBorder="1"/>
    <xf numFmtId="0" fontId="1" fillId="2" borderId="10" xfId="0" applyFont="1" applyFill="1" applyBorder="1"/>
    <xf numFmtId="0" fontId="2" fillId="2" borderId="10" xfId="0" applyFont="1" applyFill="1" applyBorder="1"/>
    <xf numFmtId="0" fontId="1" fillId="2" borderId="14" xfId="0" applyFont="1" applyFill="1" applyBorder="1"/>
    <xf numFmtId="0" fontId="1" fillId="2" borderId="7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49" fontId="2" fillId="0" borderId="5" xfId="0" applyNumberFormat="1" applyFont="1" applyBorder="1"/>
    <xf numFmtId="0" fontId="1" fillId="2" borderId="15" xfId="0" applyFont="1" applyFill="1" applyBorder="1"/>
    <xf numFmtId="49" fontId="1" fillId="2" borderId="5" xfId="0" applyNumberFormat="1" applyFont="1" applyFill="1" applyBorder="1" applyAlignment="1">
      <alignment horizontal="center" vertical="center"/>
    </xf>
    <xf numFmtId="0" fontId="2" fillId="2" borderId="7" xfId="0" applyFont="1" applyFill="1" applyBorder="1"/>
    <xf numFmtId="0" fontId="1" fillId="2" borderId="16" xfId="0" applyFont="1" applyFill="1" applyBorder="1"/>
    <xf numFmtId="0" fontId="1" fillId="2" borderId="17" xfId="0" applyFont="1" applyFill="1" applyBorder="1"/>
    <xf numFmtId="0" fontId="2" fillId="2" borderId="17" xfId="0" applyFont="1" applyFill="1" applyBorder="1"/>
    <xf numFmtId="0" fontId="1" fillId="2" borderId="18" xfId="0" applyFont="1" applyFill="1" applyBorder="1"/>
    <xf numFmtId="49" fontId="2" fillId="2" borderId="19" xfId="0" applyNumberFormat="1" applyFont="1" applyFill="1" applyBorder="1" applyAlignment="1">
      <alignment vertical="center"/>
    </xf>
    <xf numFmtId="49" fontId="1" fillId="2" borderId="14" xfId="0" applyNumberFormat="1" applyFont="1" applyFill="1" applyBorder="1" applyAlignment="1">
      <alignment vertical="center"/>
    </xf>
    <xf numFmtId="49" fontId="2" fillId="2" borderId="20" xfId="0" applyNumberFormat="1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vertical="center"/>
    </xf>
    <xf numFmtId="0" fontId="2" fillId="2" borderId="20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49" fontId="1" fillId="2" borderId="21" xfId="0" applyNumberFormat="1" applyFont="1" applyFill="1" applyBorder="1" applyAlignment="1">
      <alignment vertical="center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/>
    <xf numFmtId="49" fontId="2" fillId="2" borderId="14" xfId="0" applyNumberFormat="1" applyFont="1" applyFill="1" applyBorder="1"/>
    <xf numFmtId="49" fontId="1" fillId="2" borderId="16" xfId="0" applyNumberFormat="1" applyFont="1" applyFill="1" applyBorder="1"/>
    <xf numFmtId="49" fontId="2" fillId="2" borderId="1" xfId="0" applyNumberFormat="1" applyFont="1" applyFill="1" applyBorder="1"/>
    <xf numFmtId="49" fontId="1" fillId="2" borderId="17" xfId="0" applyNumberFormat="1" applyFont="1" applyFill="1" applyBorder="1"/>
    <xf numFmtId="49" fontId="1" fillId="2" borderId="12" xfId="0" applyNumberFormat="1" applyFont="1" applyFill="1" applyBorder="1"/>
    <xf numFmtId="49" fontId="1" fillId="2" borderId="18" xfId="0" applyNumberFormat="1" applyFont="1" applyFill="1" applyBorder="1"/>
    <xf numFmtId="0" fontId="2" fillId="2" borderId="14" xfId="0" applyFont="1" applyFill="1" applyBorder="1"/>
    <xf numFmtId="49" fontId="1" fillId="2" borderId="1" xfId="0" applyNumberFormat="1" applyFont="1" applyFill="1" applyBorder="1" applyAlignment="1">
      <alignment horizontal="center" vertical="center"/>
    </xf>
    <xf numFmtId="0" fontId="2" fillId="2" borderId="16" xfId="0" applyFont="1" applyFill="1" applyBorder="1"/>
    <xf numFmtId="0" fontId="2" fillId="2" borderId="18" xfId="0" applyFont="1" applyFill="1" applyBorder="1"/>
    <xf numFmtId="0" fontId="2" fillId="2" borderId="22" xfId="0" applyFont="1" applyFill="1" applyBorder="1"/>
    <xf numFmtId="0" fontId="1" fillId="2" borderId="22" xfId="0" applyFont="1" applyFill="1" applyBorder="1"/>
    <xf numFmtId="0" fontId="2" fillId="3" borderId="26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0" fontId="1" fillId="2" borderId="15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vertical="center"/>
    </xf>
    <xf numFmtId="0" fontId="6" fillId="2" borderId="1" xfId="0" applyFont="1" applyFill="1" applyBorder="1"/>
    <xf numFmtId="0" fontId="2" fillId="3" borderId="13" xfId="0" applyFont="1" applyFill="1" applyBorder="1" applyAlignment="1">
      <alignment horizontal="center" vertical="center" wrapText="1"/>
    </xf>
    <xf numFmtId="0" fontId="3" fillId="0" borderId="11" xfId="0" applyFont="1" applyBorder="1"/>
    <xf numFmtId="0" fontId="1" fillId="2" borderId="27" xfId="0" applyFont="1" applyFill="1" applyBorder="1" applyAlignment="1">
      <alignment horizontal="left" vertical="center"/>
    </xf>
    <xf numFmtId="0" fontId="3" fillId="0" borderId="28" xfId="0" applyFont="1" applyBorder="1"/>
    <xf numFmtId="0" fontId="3" fillId="0" borderId="29" xfId="0" applyFont="1" applyBorder="1"/>
    <xf numFmtId="0" fontId="3" fillId="0" borderId="9" xfId="0" applyFont="1" applyBorder="1"/>
    <xf numFmtId="0" fontId="2" fillId="3" borderId="23" xfId="0" applyFont="1" applyFill="1" applyBorder="1" applyAlignment="1">
      <alignment horizontal="center" vertical="center" wrapText="1"/>
    </xf>
    <xf numFmtId="0" fontId="3" fillId="0" borderId="24" xfId="0" applyFont="1" applyBorder="1"/>
    <xf numFmtId="0" fontId="3" fillId="0" borderId="25" xfId="0" applyFont="1" applyBorder="1"/>
    <xf numFmtId="0" fontId="2" fillId="2" borderId="2" xfId="0" applyFont="1" applyFill="1" applyBorder="1" applyAlignment="1">
      <alignment horizontal="left" vertical="center" wrapText="1"/>
    </xf>
    <xf numFmtId="0" fontId="3" fillId="0" borderId="3" xfId="0" applyFont="1" applyBorder="1"/>
    <xf numFmtId="0" fontId="3" fillId="0" borderId="4" xfId="0" applyFont="1" applyBorder="1"/>
    <xf numFmtId="0" fontId="2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topLeftCell="A100" workbookViewId="0">
      <selection activeCell="B2" sqref="B2:G2"/>
    </sheetView>
  </sheetViews>
  <sheetFormatPr defaultColWidth="12.625" defaultRowHeight="15" customHeight="1" x14ac:dyDescent="0.2"/>
  <cols>
    <col min="1" max="1" width="2" customWidth="1"/>
    <col min="2" max="2" width="30.375" customWidth="1"/>
    <col min="3" max="3" width="14.75" customWidth="1"/>
    <col min="4" max="4" width="79.125" customWidth="1"/>
    <col min="5" max="5" width="11.875" hidden="1" customWidth="1"/>
    <col min="6" max="6" width="12.125" customWidth="1"/>
    <col min="7" max="7" width="12.375" customWidth="1"/>
    <col min="8" max="11" width="12.125" customWidth="1"/>
    <col min="12" max="26" width="11.875" customWidth="1"/>
  </cols>
  <sheetData>
    <row r="1" spans="1:26" ht="15.75" customHeight="1" x14ac:dyDescent="0.25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2.5" customHeight="1" x14ac:dyDescent="0.25">
      <c r="A2" s="1"/>
      <c r="B2" s="83"/>
      <c r="C2" s="84"/>
      <c r="D2" s="84"/>
      <c r="E2" s="84"/>
      <c r="F2" s="84"/>
      <c r="G2" s="85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1"/>
      <c r="B3" s="1"/>
      <c r="C3" s="1"/>
      <c r="D3" s="1"/>
      <c r="E3" s="1"/>
      <c r="F3" s="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1.5" customHeight="1" x14ac:dyDescent="0.25">
      <c r="A4" s="1"/>
      <c r="B4" s="3" t="s">
        <v>0</v>
      </c>
      <c r="C4" s="3" t="s">
        <v>1</v>
      </c>
      <c r="D4" s="4" t="s">
        <v>2</v>
      </c>
      <c r="E4" s="5"/>
      <c r="F4" s="6" t="s">
        <v>3</v>
      </c>
      <c r="G4" s="3" t="s">
        <v>4</v>
      </c>
      <c r="H4" s="1"/>
      <c r="I4" s="7" t="s">
        <v>5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1"/>
      <c r="B5" s="86" t="s">
        <v>6</v>
      </c>
      <c r="C5" s="8" t="s">
        <v>7</v>
      </c>
      <c r="D5" s="1" t="s">
        <v>8</v>
      </c>
      <c r="E5" s="1">
        <f>8/9</f>
        <v>0.88888888888888884</v>
      </c>
      <c r="F5" s="9" t="s">
        <v>9</v>
      </c>
      <c r="G5" s="10">
        <v>88.88888</v>
      </c>
      <c r="H5" s="1"/>
      <c r="I5" s="11">
        <v>0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1"/>
      <c r="B6" s="79"/>
      <c r="C6" s="12" t="s">
        <v>10</v>
      </c>
      <c r="D6" s="7" t="s">
        <v>11</v>
      </c>
      <c r="E6" s="1">
        <v>1</v>
      </c>
      <c r="F6" s="13" t="s">
        <v>12</v>
      </c>
      <c r="G6" s="14">
        <v>100</v>
      </c>
      <c r="H6" s="1"/>
      <c r="I6" s="15">
        <v>10</v>
      </c>
      <c r="J6" s="1"/>
      <c r="K6" s="16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1"/>
      <c r="B7" s="79"/>
      <c r="C7" s="12" t="s">
        <v>13</v>
      </c>
      <c r="D7" s="1" t="s">
        <v>14</v>
      </c>
      <c r="E7" s="1">
        <f>6/7</f>
        <v>0.8571428571428571</v>
      </c>
      <c r="F7" s="13" t="s">
        <v>15</v>
      </c>
      <c r="G7" s="14">
        <v>85.714285714285708</v>
      </c>
      <c r="H7" s="1"/>
      <c r="I7" s="17">
        <v>20</v>
      </c>
      <c r="J7" s="1"/>
      <c r="K7" s="16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1"/>
      <c r="B8" s="79"/>
      <c r="C8" s="12" t="s">
        <v>16</v>
      </c>
      <c r="D8" s="7" t="s">
        <v>17</v>
      </c>
      <c r="E8" s="1">
        <v>1</v>
      </c>
      <c r="F8" s="13" t="s">
        <v>18</v>
      </c>
      <c r="G8" s="14">
        <v>100</v>
      </c>
      <c r="H8" s="1"/>
      <c r="I8" s="18">
        <v>30</v>
      </c>
      <c r="J8" s="1"/>
      <c r="K8" s="16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1"/>
      <c r="B9" s="79"/>
      <c r="C9" s="12" t="s">
        <v>19</v>
      </c>
      <c r="D9" s="7" t="s">
        <v>20</v>
      </c>
      <c r="E9" s="1">
        <v>1</v>
      </c>
      <c r="F9" s="13" t="s">
        <v>21</v>
      </c>
      <c r="G9" s="14">
        <v>100</v>
      </c>
      <c r="H9" s="1"/>
      <c r="I9" s="19">
        <v>40</v>
      </c>
      <c r="J9" s="1"/>
      <c r="K9" s="16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1"/>
      <c r="B10" s="79"/>
      <c r="C10" s="12" t="s">
        <v>22</v>
      </c>
      <c r="D10" s="7" t="s">
        <v>23</v>
      </c>
      <c r="E10" s="1">
        <v>1</v>
      </c>
      <c r="F10" s="13" t="s">
        <v>24</v>
      </c>
      <c r="G10" s="14">
        <v>100</v>
      </c>
      <c r="H10" s="1"/>
      <c r="I10" s="20">
        <v>50</v>
      </c>
      <c r="J10" s="1"/>
      <c r="K10" s="16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1"/>
      <c r="B11" s="79"/>
      <c r="C11" s="12" t="s">
        <v>25</v>
      </c>
      <c r="D11" s="7" t="s">
        <v>26</v>
      </c>
      <c r="E11" s="1">
        <v>1</v>
      </c>
      <c r="F11" s="13" t="s">
        <v>12</v>
      </c>
      <c r="G11" s="14">
        <v>100</v>
      </c>
      <c r="H11" s="1"/>
      <c r="I11" s="21">
        <v>60</v>
      </c>
      <c r="J11" s="1"/>
      <c r="K11" s="16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1"/>
      <c r="B12" s="79"/>
      <c r="C12" s="12" t="s">
        <v>27</v>
      </c>
      <c r="D12" s="1" t="s">
        <v>28</v>
      </c>
      <c r="E12" s="1">
        <f>6/7</f>
        <v>0.8571428571428571</v>
      </c>
      <c r="F12" s="13" t="s">
        <v>15</v>
      </c>
      <c r="G12" s="14">
        <v>85.714285714285708</v>
      </c>
      <c r="H12" s="1"/>
      <c r="I12" s="22">
        <v>70</v>
      </c>
      <c r="J12" s="1"/>
      <c r="K12" s="16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"/>
      <c r="B13" s="79"/>
      <c r="C13" s="12" t="s">
        <v>29</v>
      </c>
      <c r="D13" s="7" t="s">
        <v>30</v>
      </c>
      <c r="E13" s="1">
        <v>1</v>
      </c>
      <c r="F13" s="13" t="s">
        <v>31</v>
      </c>
      <c r="G13" s="14">
        <v>100</v>
      </c>
      <c r="H13" s="1"/>
      <c r="I13" s="23">
        <v>80</v>
      </c>
      <c r="J13" s="1"/>
      <c r="K13" s="1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1"/>
      <c r="B14" s="79"/>
      <c r="C14" s="12" t="s">
        <v>32</v>
      </c>
      <c r="D14" s="7" t="s">
        <v>33</v>
      </c>
      <c r="E14" s="1">
        <v>1</v>
      </c>
      <c r="F14" s="13" t="s">
        <v>34</v>
      </c>
      <c r="G14" s="14">
        <v>100</v>
      </c>
      <c r="H14" s="1"/>
      <c r="I14" s="24">
        <v>90</v>
      </c>
      <c r="J14" s="1"/>
      <c r="K14" s="16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1"/>
      <c r="B15" s="79"/>
      <c r="C15" s="12" t="s">
        <v>35</v>
      </c>
      <c r="D15" s="1" t="s">
        <v>36</v>
      </c>
      <c r="E15" s="1">
        <v>0.5</v>
      </c>
      <c r="F15" s="13" t="s">
        <v>37</v>
      </c>
      <c r="G15" s="14">
        <v>50</v>
      </c>
      <c r="H15" s="1"/>
      <c r="I15" s="25">
        <v>100</v>
      </c>
      <c r="J15" s="1"/>
      <c r="K15" s="16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"/>
      <c r="B16" s="79"/>
      <c r="C16" s="12" t="s">
        <v>38</v>
      </c>
      <c r="D16" s="7" t="s">
        <v>39</v>
      </c>
      <c r="E16" s="1">
        <v>1</v>
      </c>
      <c r="F16" s="13" t="s">
        <v>18</v>
      </c>
      <c r="G16" s="14">
        <v>100</v>
      </c>
      <c r="H16" s="1"/>
      <c r="I16" s="1"/>
      <c r="J16" s="1"/>
      <c r="K16" s="16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1"/>
      <c r="B17" s="79"/>
      <c r="C17" s="12" t="s">
        <v>40</v>
      </c>
      <c r="D17" s="7" t="s">
        <v>41</v>
      </c>
      <c r="E17" s="1">
        <v>1</v>
      </c>
      <c r="F17" s="13" t="s">
        <v>34</v>
      </c>
      <c r="G17" s="14">
        <v>100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1"/>
      <c r="B18" s="75"/>
      <c r="C18" s="26" t="s">
        <v>42</v>
      </c>
      <c r="D18" s="27" t="s">
        <v>43</v>
      </c>
      <c r="E18" s="27">
        <v>0.5</v>
      </c>
      <c r="F18" s="28" t="s">
        <v>44</v>
      </c>
      <c r="G18" s="14">
        <v>50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1"/>
      <c r="B19" s="1"/>
      <c r="C19" s="1"/>
      <c r="D19" s="1"/>
      <c r="E19" s="1"/>
      <c r="F19" s="2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1"/>
      <c r="B20" s="74" t="s">
        <v>45</v>
      </c>
      <c r="C20" s="8" t="s">
        <v>46</v>
      </c>
      <c r="D20" s="29" t="s">
        <v>47</v>
      </c>
      <c r="E20" s="1">
        <f>2/7</f>
        <v>0.2857142857142857</v>
      </c>
      <c r="F20" s="9" t="s">
        <v>48</v>
      </c>
      <c r="G20" s="14">
        <v>28.571428571428569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1"/>
      <c r="B21" s="79"/>
      <c r="C21" s="12" t="s">
        <v>49</v>
      </c>
      <c r="D21" s="30" t="s">
        <v>50</v>
      </c>
      <c r="E21" s="1">
        <f>1/5</f>
        <v>0.2</v>
      </c>
      <c r="F21" s="13" t="s">
        <v>51</v>
      </c>
      <c r="G21" s="14">
        <v>20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"/>
      <c r="B22" s="79"/>
      <c r="C22" s="12" t="s">
        <v>52</v>
      </c>
      <c r="D22" s="30" t="s">
        <v>53</v>
      </c>
      <c r="E22" s="1">
        <v>0.2</v>
      </c>
      <c r="F22" s="13" t="s">
        <v>51</v>
      </c>
      <c r="G22" s="14">
        <v>20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1"/>
      <c r="B23" s="79"/>
      <c r="C23" s="12" t="s">
        <v>54</v>
      </c>
      <c r="D23" s="30" t="s">
        <v>55</v>
      </c>
      <c r="E23" s="1">
        <v>0.5</v>
      </c>
      <c r="F23" s="13" t="s">
        <v>44</v>
      </c>
      <c r="G23" s="14">
        <v>50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"/>
      <c r="B24" s="79"/>
      <c r="C24" s="12" t="s">
        <v>56</v>
      </c>
      <c r="D24" s="31" t="s">
        <v>57</v>
      </c>
      <c r="E24" s="1">
        <v>1</v>
      </c>
      <c r="F24" s="13" t="s">
        <v>12</v>
      </c>
      <c r="G24" s="14">
        <v>100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1"/>
      <c r="B25" s="79"/>
      <c r="C25" s="12" t="s">
        <v>58</v>
      </c>
      <c r="D25" s="30" t="s">
        <v>59</v>
      </c>
      <c r="E25" s="1">
        <f>3/7</f>
        <v>0.42857142857142855</v>
      </c>
      <c r="F25" s="13" t="s">
        <v>60</v>
      </c>
      <c r="G25" s="14">
        <v>42.857142857142854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1"/>
      <c r="B26" s="79"/>
      <c r="C26" s="12" t="s">
        <v>61</v>
      </c>
      <c r="D26" s="30" t="s">
        <v>62</v>
      </c>
      <c r="E26" s="1">
        <f>1/9</f>
        <v>0.1111111111111111</v>
      </c>
      <c r="F26" s="13" t="s">
        <v>63</v>
      </c>
      <c r="G26" s="14">
        <v>11.111111111111111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1"/>
      <c r="B27" s="79"/>
      <c r="C27" s="12" t="s">
        <v>64</v>
      </c>
      <c r="D27" s="30" t="s">
        <v>65</v>
      </c>
      <c r="E27" s="1">
        <v>0.5</v>
      </c>
      <c r="F27" s="13" t="s">
        <v>37</v>
      </c>
      <c r="G27" s="14">
        <v>50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1"/>
      <c r="B28" s="79"/>
      <c r="C28" s="12" t="s">
        <v>66</v>
      </c>
      <c r="D28" s="30" t="s">
        <v>67</v>
      </c>
      <c r="E28" s="1">
        <f>2/3</f>
        <v>0.66666666666666663</v>
      </c>
      <c r="F28" s="13" t="s">
        <v>68</v>
      </c>
      <c r="G28" s="14">
        <v>66.666666666666657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1"/>
      <c r="B29" s="79"/>
      <c r="C29" s="12" t="s">
        <v>69</v>
      </c>
      <c r="D29" s="30" t="s">
        <v>70</v>
      </c>
      <c r="E29" s="1">
        <f>5/6</f>
        <v>0.83333333333333337</v>
      </c>
      <c r="F29" s="13" t="s">
        <v>71</v>
      </c>
      <c r="G29" s="14">
        <v>83.333333333333343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1"/>
      <c r="B30" s="79"/>
      <c r="C30" s="12" t="s">
        <v>72</v>
      </c>
      <c r="D30" s="31" t="s">
        <v>73</v>
      </c>
      <c r="E30" s="1">
        <v>1</v>
      </c>
      <c r="F30" s="13" t="s">
        <v>24</v>
      </c>
      <c r="G30" s="14">
        <v>100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1"/>
      <c r="B31" s="79"/>
      <c r="C31" s="12" t="s">
        <v>74</v>
      </c>
      <c r="D31" s="30" t="s">
        <v>75</v>
      </c>
      <c r="E31" s="1">
        <f>2/6</f>
        <v>0.33333333333333331</v>
      </c>
      <c r="F31" s="13" t="s">
        <v>76</v>
      </c>
      <c r="G31" s="14">
        <v>33.333333333333329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1"/>
      <c r="B32" s="79"/>
      <c r="C32" s="12" t="s">
        <v>77</v>
      </c>
      <c r="D32" s="31" t="s">
        <v>78</v>
      </c>
      <c r="E32" s="1">
        <v>1</v>
      </c>
      <c r="F32" s="13" t="s">
        <v>12</v>
      </c>
      <c r="G32" s="14">
        <v>100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1"/>
      <c r="B33" s="79"/>
      <c r="C33" s="12" t="s">
        <v>79</v>
      </c>
      <c r="D33" s="30" t="s">
        <v>80</v>
      </c>
      <c r="E33" s="1">
        <f>2/5</f>
        <v>0.4</v>
      </c>
      <c r="F33" s="13" t="s">
        <v>81</v>
      </c>
      <c r="G33" s="14">
        <v>40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1"/>
      <c r="B34" s="79"/>
      <c r="C34" s="12" t="s">
        <v>82</v>
      </c>
      <c r="D34" s="30" t="s">
        <v>83</v>
      </c>
      <c r="E34" s="1">
        <f>3/11</f>
        <v>0.27272727272727271</v>
      </c>
      <c r="F34" s="13" t="s">
        <v>84</v>
      </c>
      <c r="G34" s="14">
        <v>27.27272727272727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1"/>
      <c r="B35" s="79"/>
      <c r="C35" s="12" t="s">
        <v>85</v>
      </c>
      <c r="D35" s="30" t="s">
        <v>86</v>
      </c>
      <c r="E35" s="1">
        <f>3/10</f>
        <v>0.3</v>
      </c>
      <c r="F35" s="13" t="s">
        <v>87</v>
      </c>
      <c r="G35" s="14">
        <v>30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1"/>
      <c r="B36" s="75"/>
      <c r="C36" s="26" t="s">
        <v>88</v>
      </c>
      <c r="D36" s="10" t="s">
        <v>89</v>
      </c>
      <c r="E36" s="1">
        <v>0.25</v>
      </c>
      <c r="F36" s="28" t="s">
        <v>90</v>
      </c>
      <c r="G36" s="14">
        <v>25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1"/>
      <c r="E37" s="1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74" t="s">
        <v>91</v>
      </c>
      <c r="C38" s="8" t="s">
        <v>92</v>
      </c>
      <c r="D38" s="29" t="s">
        <v>93</v>
      </c>
      <c r="E38" s="32" t="s">
        <v>94</v>
      </c>
      <c r="F38" s="9" t="s">
        <v>94</v>
      </c>
      <c r="G38" s="14">
        <v>81.818181818181827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79"/>
      <c r="C39" s="12" t="s">
        <v>95</v>
      </c>
      <c r="D39" s="30" t="s">
        <v>96</v>
      </c>
      <c r="E39" s="1" t="s">
        <v>44</v>
      </c>
      <c r="F39" s="13" t="s">
        <v>44</v>
      </c>
      <c r="G39" s="14">
        <v>50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79"/>
      <c r="C40" s="12" t="s">
        <v>97</v>
      </c>
      <c r="D40" s="31" t="s">
        <v>96</v>
      </c>
      <c r="E40" s="1" t="s">
        <v>98</v>
      </c>
      <c r="F40" s="13" t="s">
        <v>98</v>
      </c>
      <c r="G40" s="14">
        <v>100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79"/>
      <c r="C41" s="12" t="s">
        <v>99</v>
      </c>
      <c r="D41" s="30" t="s">
        <v>100</v>
      </c>
      <c r="E41" s="1" t="s">
        <v>37</v>
      </c>
      <c r="F41" s="13" t="s">
        <v>37</v>
      </c>
      <c r="G41" s="14">
        <v>50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79"/>
      <c r="C42" s="12" t="s">
        <v>101</v>
      </c>
      <c r="D42" s="30" t="s">
        <v>102</v>
      </c>
      <c r="E42" s="1" t="s">
        <v>37</v>
      </c>
      <c r="F42" s="13" t="s">
        <v>37</v>
      </c>
      <c r="G42" s="14">
        <v>50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79"/>
      <c r="C43" s="12" t="s">
        <v>103</v>
      </c>
      <c r="D43" s="30" t="s">
        <v>104</v>
      </c>
      <c r="E43" s="1" t="s">
        <v>44</v>
      </c>
      <c r="F43" s="13" t="s">
        <v>44</v>
      </c>
      <c r="G43" s="14">
        <v>50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79"/>
      <c r="C44" s="12" t="s">
        <v>105</v>
      </c>
      <c r="D44" s="30" t="s">
        <v>106</v>
      </c>
      <c r="E44" s="1" t="s">
        <v>107</v>
      </c>
      <c r="F44" s="13" t="s">
        <v>107</v>
      </c>
      <c r="G44" s="14">
        <v>60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79"/>
      <c r="C45" s="12" t="s">
        <v>108</v>
      </c>
      <c r="D45" s="30" t="s">
        <v>109</v>
      </c>
      <c r="E45" s="1" t="s">
        <v>110</v>
      </c>
      <c r="F45" s="13" t="s">
        <v>110</v>
      </c>
      <c r="G45" s="14">
        <v>23.076923076923077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79"/>
      <c r="C46" s="12" t="s">
        <v>111</v>
      </c>
      <c r="D46" s="30" t="s">
        <v>112</v>
      </c>
      <c r="E46" s="1" t="s">
        <v>110</v>
      </c>
      <c r="F46" s="13" t="s">
        <v>110</v>
      </c>
      <c r="G46" s="14">
        <v>23.076923076923077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79"/>
      <c r="C47" s="12" t="s">
        <v>113</v>
      </c>
      <c r="D47" s="30" t="s">
        <v>114</v>
      </c>
      <c r="E47" s="1" t="s">
        <v>48</v>
      </c>
      <c r="F47" s="13" t="s">
        <v>48</v>
      </c>
      <c r="G47" s="14">
        <v>28.571428571428569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79"/>
      <c r="C48" s="12" t="s">
        <v>115</v>
      </c>
      <c r="D48" s="31" t="s">
        <v>116</v>
      </c>
      <c r="E48" s="1" t="s">
        <v>31</v>
      </c>
      <c r="F48" s="13" t="s">
        <v>31</v>
      </c>
      <c r="G48" s="14">
        <v>100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75"/>
      <c r="C49" s="26" t="s">
        <v>117</v>
      </c>
      <c r="D49" s="10" t="s">
        <v>118</v>
      </c>
      <c r="E49" s="27" t="s">
        <v>119</v>
      </c>
      <c r="F49" s="28" t="s">
        <v>119</v>
      </c>
      <c r="G49" s="14">
        <v>14.285714285714285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1"/>
      <c r="C50" s="1"/>
      <c r="D50" s="1"/>
      <c r="E50" s="1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74" t="s">
        <v>120</v>
      </c>
      <c r="C51" s="8" t="s">
        <v>121</v>
      </c>
      <c r="D51" s="33" t="s">
        <v>122</v>
      </c>
      <c r="E51" s="32">
        <v>0.2</v>
      </c>
      <c r="F51" s="9" t="s">
        <v>51</v>
      </c>
      <c r="G51" s="14">
        <v>20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79"/>
      <c r="C52" s="12" t="s">
        <v>123</v>
      </c>
      <c r="D52" s="34" t="s">
        <v>124</v>
      </c>
      <c r="E52" s="1">
        <f>4/9</f>
        <v>0.44444444444444442</v>
      </c>
      <c r="F52" s="13" t="s">
        <v>125</v>
      </c>
      <c r="G52" s="14">
        <v>44.444444444444443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75"/>
      <c r="C53" s="26" t="s">
        <v>126</v>
      </c>
      <c r="D53" s="35" t="s">
        <v>127</v>
      </c>
      <c r="E53" s="27">
        <v>0.25</v>
      </c>
      <c r="F53" s="28" t="s">
        <v>90</v>
      </c>
      <c r="G53" s="14">
        <v>25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1"/>
      <c r="E54" s="1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3" t="s">
        <v>128</v>
      </c>
      <c r="C55" s="36" t="s">
        <v>129</v>
      </c>
      <c r="D55" s="37" t="s">
        <v>130</v>
      </c>
      <c r="E55" s="38">
        <v>1</v>
      </c>
      <c r="F55" s="39" t="s">
        <v>24</v>
      </c>
      <c r="G55" s="14">
        <v>100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74" t="s">
        <v>131</v>
      </c>
      <c r="C57" s="8" t="s">
        <v>132</v>
      </c>
      <c r="D57" s="40" t="s">
        <v>133</v>
      </c>
      <c r="E57" s="32">
        <v>1</v>
      </c>
      <c r="F57" s="9" t="s">
        <v>31</v>
      </c>
      <c r="G57" s="14">
        <v>100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79"/>
      <c r="C58" s="12" t="s">
        <v>134</v>
      </c>
      <c r="D58" s="31" t="s">
        <v>135</v>
      </c>
      <c r="E58" s="1">
        <v>1</v>
      </c>
      <c r="F58" s="13" t="s">
        <v>18</v>
      </c>
      <c r="G58" s="14">
        <v>100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79"/>
      <c r="C59" s="12" t="s">
        <v>136</v>
      </c>
      <c r="D59" s="30" t="s">
        <v>137</v>
      </c>
      <c r="E59" s="1">
        <f>1/6</f>
        <v>0.16666666666666666</v>
      </c>
      <c r="F59" s="13" t="s">
        <v>138</v>
      </c>
      <c r="G59" s="14">
        <v>16.666666666666664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75"/>
      <c r="C60" s="26" t="s">
        <v>139</v>
      </c>
      <c r="D60" s="10" t="s">
        <v>140</v>
      </c>
      <c r="E60" s="27">
        <f>2/6</f>
        <v>0.33333333333333331</v>
      </c>
      <c r="F60" s="28" t="s">
        <v>76</v>
      </c>
      <c r="G60" s="14">
        <v>33.333333333333329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74" t="s">
        <v>141</v>
      </c>
      <c r="C62" s="8" t="s">
        <v>142</v>
      </c>
      <c r="D62" s="41" t="s">
        <v>143</v>
      </c>
      <c r="E62" s="32">
        <v>0.25</v>
      </c>
      <c r="F62" s="9" t="s">
        <v>90</v>
      </c>
      <c r="G62" s="14">
        <v>25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79"/>
      <c r="C63" s="12" t="s">
        <v>144</v>
      </c>
      <c r="D63" s="42" t="s">
        <v>145</v>
      </c>
      <c r="E63" s="1">
        <v>0.5</v>
      </c>
      <c r="F63" s="13" t="s">
        <v>37</v>
      </c>
      <c r="G63" s="14">
        <v>50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79"/>
      <c r="C64" s="12" t="s">
        <v>146</v>
      </c>
      <c r="D64" s="43" t="s">
        <v>147</v>
      </c>
      <c r="E64" s="1">
        <v>1</v>
      </c>
      <c r="F64" s="13" t="s">
        <v>18</v>
      </c>
      <c r="G64" s="14">
        <v>100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79"/>
      <c r="C65" s="12" t="s">
        <v>148</v>
      </c>
      <c r="D65" s="43" t="s">
        <v>149</v>
      </c>
      <c r="E65" s="1">
        <v>1</v>
      </c>
      <c r="F65" s="13" t="s">
        <v>24</v>
      </c>
      <c r="G65" s="14">
        <v>100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75"/>
      <c r="C66" s="26" t="s">
        <v>150</v>
      </c>
      <c r="D66" s="44" t="s">
        <v>151</v>
      </c>
      <c r="E66" s="27">
        <v>0.5</v>
      </c>
      <c r="F66" s="28" t="s">
        <v>37</v>
      </c>
      <c r="G66" s="14">
        <v>50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74" t="s">
        <v>152</v>
      </c>
      <c r="C68" s="8" t="s">
        <v>153</v>
      </c>
      <c r="D68" s="45" t="s">
        <v>154</v>
      </c>
      <c r="E68" s="46" t="s">
        <v>21</v>
      </c>
      <c r="F68" s="9" t="s">
        <v>21</v>
      </c>
      <c r="G68" s="14">
        <v>100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79"/>
      <c r="C69" s="12" t="s">
        <v>155</v>
      </c>
      <c r="D69" s="47" t="s">
        <v>156</v>
      </c>
      <c r="E69" s="48" t="s">
        <v>34</v>
      </c>
      <c r="F69" s="13" t="s">
        <v>34</v>
      </c>
      <c r="G69" s="14">
        <v>100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79"/>
      <c r="C70" s="12" t="s">
        <v>157</v>
      </c>
      <c r="D70" s="49" t="s">
        <v>158</v>
      </c>
      <c r="E70" s="50">
        <v>1</v>
      </c>
      <c r="F70" s="13" t="s">
        <v>34</v>
      </c>
      <c r="G70" s="14">
        <v>100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75"/>
      <c r="C71" s="26" t="s">
        <v>159</v>
      </c>
      <c r="D71" s="51" t="s">
        <v>160</v>
      </c>
      <c r="E71" s="52">
        <f>4/5</f>
        <v>0.8</v>
      </c>
      <c r="F71" s="28" t="s">
        <v>161</v>
      </c>
      <c r="G71" s="14">
        <v>80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74" t="s">
        <v>162</v>
      </c>
      <c r="C73" s="8" t="s">
        <v>163</v>
      </c>
      <c r="D73" s="32" t="s">
        <v>164</v>
      </c>
      <c r="E73" s="41" t="s">
        <v>68</v>
      </c>
      <c r="F73" s="9" t="s">
        <v>68</v>
      </c>
      <c r="G73" s="14">
        <v>66.666666666666657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79"/>
      <c r="C74" s="12" t="s">
        <v>165</v>
      </c>
      <c r="D74" s="7" t="s">
        <v>166</v>
      </c>
      <c r="E74" s="42" t="s">
        <v>24</v>
      </c>
      <c r="F74" s="13" t="s">
        <v>24</v>
      </c>
      <c r="G74" s="14">
        <v>100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79"/>
      <c r="C75" s="12" t="s">
        <v>167</v>
      </c>
      <c r="D75" s="1" t="s">
        <v>168</v>
      </c>
      <c r="E75" s="42" t="s">
        <v>169</v>
      </c>
      <c r="F75" s="13" t="s">
        <v>169</v>
      </c>
      <c r="G75" s="14">
        <v>75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75"/>
      <c r="C76" s="26" t="s">
        <v>170</v>
      </c>
      <c r="D76" s="53" t="s">
        <v>171</v>
      </c>
      <c r="E76" s="44" t="s">
        <v>24</v>
      </c>
      <c r="F76" s="28" t="s">
        <v>24</v>
      </c>
      <c r="G76" s="14">
        <v>100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74" t="s">
        <v>172</v>
      </c>
      <c r="C78" s="9" t="s">
        <v>173</v>
      </c>
      <c r="D78" s="54" t="s">
        <v>174</v>
      </c>
      <c r="E78" s="55" t="s">
        <v>24</v>
      </c>
      <c r="F78" s="9" t="s">
        <v>24</v>
      </c>
      <c r="G78" s="14">
        <v>100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79"/>
      <c r="C79" s="13" t="s">
        <v>175</v>
      </c>
      <c r="D79" s="56" t="s">
        <v>176</v>
      </c>
      <c r="E79" s="57" t="s">
        <v>12</v>
      </c>
      <c r="F79" s="13" t="s">
        <v>12</v>
      </c>
      <c r="G79" s="14">
        <v>100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75"/>
      <c r="C80" s="28" t="s">
        <v>177</v>
      </c>
      <c r="D80" s="58" t="s">
        <v>178</v>
      </c>
      <c r="E80" s="59" t="s">
        <v>81</v>
      </c>
      <c r="F80" s="28" t="s">
        <v>81</v>
      </c>
      <c r="G80" s="14">
        <v>40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74" t="s">
        <v>179</v>
      </c>
      <c r="C82" s="8" t="s">
        <v>180</v>
      </c>
      <c r="D82" s="60" t="s">
        <v>181</v>
      </c>
      <c r="E82" s="32" t="s">
        <v>31</v>
      </c>
      <c r="F82" s="9" t="s">
        <v>31</v>
      </c>
      <c r="G82" s="14">
        <v>100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79"/>
      <c r="C83" s="12" t="s">
        <v>182</v>
      </c>
      <c r="D83" s="1" t="s">
        <v>181</v>
      </c>
      <c r="E83" s="1" t="s">
        <v>138</v>
      </c>
      <c r="F83" s="13" t="s">
        <v>138</v>
      </c>
      <c r="G83" s="14">
        <v>16.666666666666664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79"/>
      <c r="C84" s="12" t="s">
        <v>183</v>
      </c>
      <c r="D84" s="1" t="s">
        <v>184</v>
      </c>
      <c r="E84" s="1" t="s">
        <v>15</v>
      </c>
      <c r="F84" s="13" t="s">
        <v>15</v>
      </c>
      <c r="G84" s="14">
        <v>85.714285714285708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79"/>
      <c r="C85" s="12" t="s">
        <v>185</v>
      </c>
      <c r="D85" s="1" t="s">
        <v>186</v>
      </c>
      <c r="E85" s="1" t="s">
        <v>187</v>
      </c>
      <c r="F85" s="13" t="s">
        <v>187</v>
      </c>
      <c r="G85" s="14">
        <v>87.5</v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79"/>
      <c r="C86" s="12" t="s">
        <v>188</v>
      </c>
      <c r="D86" s="1" t="s">
        <v>189</v>
      </c>
      <c r="E86" s="1" t="s">
        <v>44</v>
      </c>
      <c r="F86" s="13" t="s">
        <v>44</v>
      </c>
      <c r="G86" s="14">
        <v>50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75"/>
      <c r="C87" s="26" t="s">
        <v>190</v>
      </c>
      <c r="D87" s="27" t="s">
        <v>191</v>
      </c>
      <c r="E87" s="27" t="s">
        <v>192</v>
      </c>
      <c r="F87" s="28" t="s">
        <v>192</v>
      </c>
      <c r="G87" s="14">
        <v>33.333333333333329</v>
      </c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6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74" t="s">
        <v>193</v>
      </c>
      <c r="C89" s="8" t="s">
        <v>194</v>
      </c>
      <c r="D89" s="60" t="s">
        <v>195</v>
      </c>
      <c r="E89" s="32" t="s">
        <v>34</v>
      </c>
      <c r="F89" s="9" t="s">
        <v>34</v>
      </c>
      <c r="G89" s="14">
        <v>100</v>
      </c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79"/>
      <c r="C90" s="12" t="s">
        <v>196</v>
      </c>
      <c r="D90" s="1" t="s">
        <v>197</v>
      </c>
      <c r="E90" s="1" t="s">
        <v>68</v>
      </c>
      <c r="F90" s="13" t="s">
        <v>68</v>
      </c>
      <c r="G90" s="14">
        <v>66.666666666666657</v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79"/>
      <c r="C91" s="12" t="s">
        <v>198</v>
      </c>
      <c r="D91" s="7" t="s">
        <v>197</v>
      </c>
      <c r="E91" s="1" t="s">
        <v>12</v>
      </c>
      <c r="F91" s="13" t="s">
        <v>12</v>
      </c>
      <c r="G91" s="14">
        <v>100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79"/>
      <c r="C92" s="12" t="s">
        <v>199</v>
      </c>
      <c r="D92" s="7" t="s">
        <v>200</v>
      </c>
      <c r="E92" s="1" t="s">
        <v>24</v>
      </c>
      <c r="F92" s="13" t="s">
        <v>24</v>
      </c>
      <c r="G92" s="14">
        <v>100</v>
      </c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75"/>
      <c r="C93" s="26" t="s">
        <v>201</v>
      </c>
      <c r="D93" s="27" t="s">
        <v>202</v>
      </c>
      <c r="E93" s="27" t="s">
        <v>138</v>
      </c>
      <c r="F93" s="28" t="s">
        <v>138</v>
      </c>
      <c r="G93" s="14">
        <v>16.666666666666664</v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6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74" t="s">
        <v>203</v>
      </c>
      <c r="C95" s="8" t="s">
        <v>204</v>
      </c>
      <c r="D95" s="62" t="s">
        <v>205</v>
      </c>
      <c r="E95" s="32">
        <v>1</v>
      </c>
      <c r="F95" s="9" t="s">
        <v>206</v>
      </c>
      <c r="G95" s="14">
        <v>100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79"/>
      <c r="C96" s="12" t="s">
        <v>207</v>
      </c>
      <c r="D96" s="42" t="s">
        <v>208</v>
      </c>
      <c r="E96" s="1">
        <f>6/9</f>
        <v>0.66666666666666663</v>
      </c>
      <c r="F96" s="13" t="s">
        <v>209</v>
      </c>
      <c r="G96" s="14">
        <v>66.666666666666657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79"/>
      <c r="C97" s="12" t="s">
        <v>210</v>
      </c>
      <c r="D97" s="42" t="s">
        <v>211</v>
      </c>
      <c r="E97" s="1">
        <f>5/6</f>
        <v>0.83333333333333337</v>
      </c>
      <c r="F97" s="13" t="s">
        <v>71</v>
      </c>
      <c r="G97" s="14">
        <v>83.333333333333343</v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75"/>
      <c r="C98" s="26" t="s">
        <v>212</v>
      </c>
      <c r="D98" s="44" t="s">
        <v>213</v>
      </c>
      <c r="E98" s="27">
        <f>6/7</f>
        <v>0.8571428571428571</v>
      </c>
      <c r="F98" s="28" t="s">
        <v>15</v>
      </c>
      <c r="G98" s="14">
        <v>85.714285714285708</v>
      </c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6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74" t="s">
        <v>214</v>
      </c>
      <c r="C100" s="8" t="s">
        <v>215</v>
      </c>
      <c r="D100" s="62" t="s">
        <v>216</v>
      </c>
      <c r="E100" s="32">
        <v>1</v>
      </c>
      <c r="F100" s="9" t="s">
        <v>34</v>
      </c>
      <c r="G100" s="14">
        <v>100</v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79"/>
      <c r="C101" s="12" t="s">
        <v>217</v>
      </c>
      <c r="D101" s="43" t="s">
        <v>218</v>
      </c>
      <c r="E101" s="1">
        <v>1</v>
      </c>
      <c r="F101" s="13" t="s">
        <v>24</v>
      </c>
      <c r="G101" s="14">
        <v>100</v>
      </c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79"/>
      <c r="C102" s="12" t="s">
        <v>219</v>
      </c>
      <c r="D102" s="42" t="s">
        <v>218</v>
      </c>
      <c r="E102" s="1">
        <f>4/7</f>
        <v>0.5714285714285714</v>
      </c>
      <c r="F102" s="13" t="s">
        <v>220</v>
      </c>
      <c r="G102" s="14">
        <v>57.142857142857139</v>
      </c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79"/>
      <c r="C103" s="12" t="s">
        <v>221</v>
      </c>
      <c r="D103" s="42" t="s">
        <v>222</v>
      </c>
      <c r="E103" s="1">
        <f>3/5</f>
        <v>0.6</v>
      </c>
      <c r="F103" s="13" t="s">
        <v>223</v>
      </c>
      <c r="G103" s="14">
        <v>60</v>
      </c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75"/>
      <c r="C104" s="26" t="s">
        <v>224</v>
      </c>
      <c r="D104" s="63" t="s">
        <v>225</v>
      </c>
      <c r="E104" s="27">
        <v>1</v>
      </c>
      <c r="F104" s="28" t="s">
        <v>31</v>
      </c>
      <c r="G104" s="14">
        <v>100</v>
      </c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6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74" t="s">
        <v>226</v>
      </c>
      <c r="C106" s="8" t="s">
        <v>227</v>
      </c>
      <c r="D106" s="41" t="s">
        <v>226</v>
      </c>
      <c r="E106" s="32">
        <v>0.5</v>
      </c>
      <c r="F106" s="9" t="s">
        <v>44</v>
      </c>
      <c r="G106" s="14">
        <v>50</v>
      </c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79"/>
      <c r="C107" s="12" t="s">
        <v>228</v>
      </c>
      <c r="D107" s="42" t="s">
        <v>226</v>
      </c>
      <c r="E107" s="1">
        <v>0.5</v>
      </c>
      <c r="F107" s="13" t="s">
        <v>37</v>
      </c>
      <c r="G107" s="14">
        <v>50</v>
      </c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75"/>
      <c r="C108" s="26" t="s">
        <v>229</v>
      </c>
      <c r="D108" s="44" t="s">
        <v>230</v>
      </c>
      <c r="E108" s="27">
        <f>1/3</f>
        <v>0.33333333333333331</v>
      </c>
      <c r="F108" s="28" t="s">
        <v>192</v>
      </c>
      <c r="G108" s="14">
        <v>33.333333333333329</v>
      </c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6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3" t="s">
        <v>231</v>
      </c>
      <c r="C110" s="36" t="s">
        <v>232</v>
      </c>
      <c r="D110" s="64" t="s">
        <v>233</v>
      </c>
      <c r="E110" s="38">
        <v>1</v>
      </c>
      <c r="F110" s="39" t="s">
        <v>234</v>
      </c>
      <c r="G110" s="14">
        <v>100</v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6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80" t="s">
        <v>235</v>
      </c>
      <c r="C112" s="8" t="s">
        <v>236</v>
      </c>
      <c r="D112" s="62" t="s">
        <v>237</v>
      </c>
      <c r="E112" s="32">
        <v>1</v>
      </c>
      <c r="F112" s="9" t="s">
        <v>34</v>
      </c>
      <c r="G112" s="65">
        <v>100</v>
      </c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81"/>
      <c r="C113" s="12" t="s">
        <v>238</v>
      </c>
      <c r="D113" s="43" t="s">
        <v>239</v>
      </c>
      <c r="E113" s="1">
        <v>1</v>
      </c>
      <c r="F113" s="13" t="s">
        <v>24</v>
      </c>
      <c r="G113" s="65">
        <v>100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81"/>
      <c r="C114" s="12" t="s">
        <v>240</v>
      </c>
      <c r="D114" s="42" t="s">
        <v>241</v>
      </c>
      <c r="E114" s="1">
        <v>0.5</v>
      </c>
      <c r="F114" s="13" t="s">
        <v>37</v>
      </c>
      <c r="G114" s="65">
        <v>50</v>
      </c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81"/>
      <c r="C115" s="12" t="s">
        <v>242</v>
      </c>
      <c r="D115" s="42" t="s">
        <v>243</v>
      </c>
      <c r="E115" s="1">
        <f>2/3</f>
        <v>0.66666666666666663</v>
      </c>
      <c r="F115" s="13" t="s">
        <v>68</v>
      </c>
      <c r="G115" s="65">
        <v>66.666666666666657</v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81"/>
      <c r="C116" s="12" t="s">
        <v>244</v>
      </c>
      <c r="D116" s="42" t="s">
        <v>245</v>
      </c>
      <c r="E116" s="1">
        <v>0.25</v>
      </c>
      <c r="F116" s="13" t="s">
        <v>90</v>
      </c>
      <c r="G116" s="65">
        <v>25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81"/>
      <c r="C117" s="12" t="s">
        <v>246</v>
      </c>
      <c r="D117" s="42" t="s">
        <v>247</v>
      </c>
      <c r="E117" s="1">
        <f>1/6</f>
        <v>0.16666666666666666</v>
      </c>
      <c r="F117" s="13" t="s">
        <v>138</v>
      </c>
      <c r="G117" s="65">
        <v>16.666666666666664</v>
      </c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82"/>
      <c r="C118" s="26" t="s">
        <v>248</v>
      </c>
      <c r="D118" s="44" t="s">
        <v>249</v>
      </c>
      <c r="E118" s="27">
        <v>0.25</v>
      </c>
      <c r="F118" s="28" t="s">
        <v>90</v>
      </c>
      <c r="G118" s="65">
        <v>25</v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6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80" t="s">
        <v>250</v>
      </c>
      <c r="C120" s="8" t="s">
        <v>251</v>
      </c>
      <c r="D120" s="41" t="s">
        <v>252</v>
      </c>
      <c r="E120" s="32">
        <f>2/3</f>
        <v>0.66666666666666663</v>
      </c>
      <c r="F120" s="9" t="s">
        <v>68</v>
      </c>
      <c r="G120" s="65">
        <v>66.666666666666657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82"/>
      <c r="C121" s="26" t="s">
        <v>253</v>
      </c>
      <c r="D121" s="63" t="s">
        <v>254</v>
      </c>
      <c r="E121" s="27">
        <v>1</v>
      </c>
      <c r="F121" s="28" t="s">
        <v>31</v>
      </c>
      <c r="G121" s="65">
        <v>100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6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66" t="s">
        <v>255</v>
      </c>
      <c r="C123" s="36" t="s">
        <v>256</v>
      </c>
      <c r="D123" s="65" t="s">
        <v>257</v>
      </c>
      <c r="E123" s="38">
        <f>1/8</f>
        <v>0.125</v>
      </c>
      <c r="F123" s="39" t="s">
        <v>258</v>
      </c>
      <c r="G123" s="65">
        <v>12.5</v>
      </c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6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30.75" customHeight="1" x14ac:dyDescent="0.25">
      <c r="A125" s="1"/>
      <c r="B125" s="67" t="s">
        <v>259</v>
      </c>
      <c r="C125" s="68" t="s">
        <v>260</v>
      </c>
      <c r="D125" s="69" t="s">
        <v>261</v>
      </c>
      <c r="E125" s="70" t="s">
        <v>90</v>
      </c>
      <c r="F125" s="39" t="s">
        <v>90</v>
      </c>
      <c r="G125" s="65">
        <v>25</v>
      </c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6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80" t="s">
        <v>262</v>
      </c>
      <c r="C127" s="8" t="s">
        <v>263</v>
      </c>
      <c r="D127" s="41" t="s">
        <v>264</v>
      </c>
      <c r="E127" s="32">
        <f t="shared" ref="E127:E128" si="0">7/9</f>
        <v>0.77777777777777779</v>
      </c>
      <c r="F127" s="9" t="s">
        <v>265</v>
      </c>
      <c r="G127" s="65">
        <v>77.777777777777786</v>
      </c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81"/>
      <c r="C128" s="12" t="s">
        <v>266</v>
      </c>
      <c r="D128" s="42" t="s">
        <v>267</v>
      </c>
      <c r="E128" s="1">
        <f t="shared" si="0"/>
        <v>0.77777777777777779</v>
      </c>
      <c r="F128" s="13" t="s">
        <v>265</v>
      </c>
      <c r="G128" s="65">
        <v>77.777777777777786</v>
      </c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81"/>
      <c r="C129" s="12" t="s">
        <v>268</v>
      </c>
      <c r="D129" s="42" t="s">
        <v>269</v>
      </c>
      <c r="E129" s="1">
        <f>3/4</f>
        <v>0.75</v>
      </c>
      <c r="F129" s="13" t="s">
        <v>270</v>
      </c>
      <c r="G129" s="65">
        <v>75</v>
      </c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82"/>
      <c r="C130" s="26" t="s">
        <v>271</v>
      </c>
      <c r="D130" s="44" t="s">
        <v>272</v>
      </c>
      <c r="E130" s="27">
        <f>3/5</f>
        <v>0.6</v>
      </c>
      <c r="F130" s="28" t="s">
        <v>223</v>
      </c>
      <c r="G130" s="65">
        <v>60</v>
      </c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6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74" t="s">
        <v>273</v>
      </c>
      <c r="C132" s="8" t="s">
        <v>274</v>
      </c>
      <c r="D132" s="41" t="s">
        <v>275</v>
      </c>
      <c r="E132" s="32">
        <f>4/7</f>
        <v>0.5714285714285714</v>
      </c>
      <c r="F132" s="9" t="s">
        <v>220</v>
      </c>
      <c r="G132" s="14">
        <v>57.142857142857139</v>
      </c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79"/>
      <c r="C133" s="12" t="s">
        <v>276</v>
      </c>
      <c r="D133" s="42" t="s">
        <v>277</v>
      </c>
      <c r="E133" s="1">
        <f>6/7</f>
        <v>0.8571428571428571</v>
      </c>
      <c r="F133" s="13" t="s">
        <v>15</v>
      </c>
      <c r="G133" s="14">
        <v>85.714285714285708</v>
      </c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79"/>
      <c r="C134" s="12" t="s">
        <v>278</v>
      </c>
      <c r="D134" s="42" t="s">
        <v>279</v>
      </c>
      <c r="E134" s="1">
        <f>4/6</f>
        <v>0.66666666666666663</v>
      </c>
      <c r="F134" s="13" t="s">
        <v>280</v>
      </c>
      <c r="G134" s="14">
        <v>66.666666666666657</v>
      </c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79"/>
      <c r="C135" s="12" t="s">
        <v>281</v>
      </c>
      <c r="D135" s="43" t="s">
        <v>282</v>
      </c>
      <c r="E135" s="1">
        <v>1</v>
      </c>
      <c r="F135" s="13" t="s">
        <v>12</v>
      </c>
      <c r="G135" s="14">
        <v>100</v>
      </c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79"/>
      <c r="C136" s="12" t="s">
        <v>283</v>
      </c>
      <c r="D136" s="42" t="s">
        <v>284</v>
      </c>
      <c r="E136" s="1">
        <v>0.2</v>
      </c>
      <c r="F136" s="13" t="s">
        <v>51</v>
      </c>
      <c r="G136" s="14">
        <v>20</v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79"/>
      <c r="C137" s="12" t="s">
        <v>285</v>
      </c>
      <c r="D137" s="42" t="s">
        <v>286</v>
      </c>
      <c r="E137" s="1">
        <v>0.6</v>
      </c>
      <c r="F137" s="13" t="s">
        <v>223</v>
      </c>
      <c r="G137" s="14">
        <v>60</v>
      </c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79"/>
      <c r="C138" s="12" t="s">
        <v>287</v>
      </c>
      <c r="D138" s="43" t="s">
        <v>288</v>
      </c>
      <c r="E138" s="1">
        <v>1</v>
      </c>
      <c r="F138" s="13" t="s">
        <v>24</v>
      </c>
      <c r="G138" s="14">
        <v>100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79"/>
      <c r="C139" s="12" t="s">
        <v>289</v>
      </c>
      <c r="D139" s="43" t="s">
        <v>290</v>
      </c>
      <c r="E139" s="1">
        <v>1</v>
      </c>
      <c r="F139" s="13" t="s">
        <v>234</v>
      </c>
      <c r="G139" s="14">
        <v>100</v>
      </c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79"/>
      <c r="C140" s="12" t="s">
        <v>291</v>
      </c>
      <c r="D140" s="42" t="s">
        <v>292</v>
      </c>
      <c r="E140" s="1">
        <f>2/3</f>
        <v>0.66666666666666663</v>
      </c>
      <c r="F140" s="13" t="s">
        <v>68</v>
      </c>
      <c r="G140" s="14">
        <v>66.666666666666657</v>
      </c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79"/>
      <c r="C141" s="12" t="s">
        <v>293</v>
      </c>
      <c r="D141" s="42" t="s">
        <v>294</v>
      </c>
      <c r="E141" s="1">
        <f>2/5</f>
        <v>0.4</v>
      </c>
      <c r="F141" s="13" t="s">
        <v>81</v>
      </c>
      <c r="G141" s="14">
        <v>40</v>
      </c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79"/>
      <c r="C142" s="12" t="s">
        <v>295</v>
      </c>
      <c r="D142" s="42" t="s">
        <v>296</v>
      </c>
      <c r="E142" s="1">
        <f>3/5</f>
        <v>0.6</v>
      </c>
      <c r="F142" s="13" t="s">
        <v>223</v>
      </c>
      <c r="G142" s="14">
        <v>60</v>
      </c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79"/>
      <c r="C143" s="12" t="s">
        <v>297</v>
      </c>
      <c r="D143" s="42" t="s">
        <v>298</v>
      </c>
      <c r="E143" s="1">
        <v>0.6</v>
      </c>
      <c r="F143" s="13" t="s">
        <v>223</v>
      </c>
      <c r="G143" s="14">
        <v>60</v>
      </c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79"/>
      <c r="C144" s="12" t="s">
        <v>299</v>
      </c>
      <c r="D144" s="42" t="s">
        <v>300</v>
      </c>
      <c r="E144" s="1">
        <f>2/6</f>
        <v>0.33333333333333331</v>
      </c>
      <c r="F144" s="13" t="s">
        <v>76</v>
      </c>
      <c r="G144" s="14">
        <v>33.333333333333329</v>
      </c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79"/>
      <c r="C145" s="12" t="s">
        <v>301</v>
      </c>
      <c r="D145" s="42" t="s">
        <v>302</v>
      </c>
      <c r="E145" s="1">
        <f>2/5</f>
        <v>0.4</v>
      </c>
      <c r="F145" s="13" t="s">
        <v>81</v>
      </c>
      <c r="G145" s="14">
        <v>40</v>
      </c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79"/>
      <c r="C146" s="12" t="s">
        <v>303</v>
      </c>
      <c r="D146" s="42" t="s">
        <v>304</v>
      </c>
      <c r="E146" s="1">
        <f t="shared" ref="E146:E147" si="1">2/3</f>
        <v>0.66666666666666663</v>
      </c>
      <c r="F146" s="13" t="s">
        <v>68</v>
      </c>
      <c r="G146" s="14">
        <v>66.666666666666657</v>
      </c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79"/>
      <c r="C147" s="12" t="s">
        <v>305</v>
      </c>
      <c r="D147" s="42" t="s">
        <v>306</v>
      </c>
      <c r="E147" s="1">
        <f t="shared" si="1"/>
        <v>0.66666666666666663</v>
      </c>
      <c r="F147" s="13" t="s">
        <v>68</v>
      </c>
      <c r="G147" s="14">
        <v>66.666666666666657</v>
      </c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79"/>
      <c r="C148" s="12" t="s">
        <v>307</v>
      </c>
      <c r="D148" s="43" t="s">
        <v>308</v>
      </c>
      <c r="E148" s="1">
        <v>1</v>
      </c>
      <c r="F148" s="13" t="s">
        <v>24</v>
      </c>
      <c r="G148" s="14">
        <v>100</v>
      </c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79"/>
      <c r="C149" s="12" t="s">
        <v>309</v>
      </c>
      <c r="D149" s="42" t="s">
        <v>310</v>
      </c>
      <c r="E149" s="1">
        <f>2/3</f>
        <v>0.66666666666666663</v>
      </c>
      <c r="F149" s="13" t="s">
        <v>68</v>
      </c>
      <c r="G149" s="14">
        <v>66.666666666666657</v>
      </c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79"/>
      <c r="C150" s="12" t="s">
        <v>311</v>
      </c>
      <c r="D150" s="42" t="s">
        <v>312</v>
      </c>
      <c r="E150" s="1">
        <v>0.5</v>
      </c>
      <c r="F150" s="13" t="s">
        <v>37</v>
      </c>
      <c r="G150" s="14">
        <v>50</v>
      </c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79"/>
      <c r="C151" s="12" t="s">
        <v>313</v>
      </c>
      <c r="D151" s="42" t="s">
        <v>314</v>
      </c>
      <c r="E151" s="1">
        <f>7/8</f>
        <v>0.875</v>
      </c>
      <c r="F151" s="13" t="s">
        <v>187</v>
      </c>
      <c r="G151" s="14">
        <v>87.5</v>
      </c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79"/>
      <c r="C152" s="12" t="s">
        <v>315</v>
      </c>
      <c r="D152" s="42" t="s">
        <v>316</v>
      </c>
      <c r="E152" s="1">
        <v>0.8</v>
      </c>
      <c r="F152" s="13" t="s">
        <v>317</v>
      </c>
      <c r="G152" s="14">
        <v>80</v>
      </c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79"/>
      <c r="C153" s="12" t="s">
        <v>318</v>
      </c>
      <c r="D153" s="42" t="s">
        <v>319</v>
      </c>
      <c r="E153" s="1">
        <f>5/7</f>
        <v>0.7142857142857143</v>
      </c>
      <c r="F153" s="13" t="s">
        <v>320</v>
      </c>
      <c r="G153" s="14">
        <v>71.428571428571431</v>
      </c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79"/>
      <c r="C154" s="12" t="s">
        <v>321</v>
      </c>
      <c r="D154" s="43" t="s">
        <v>322</v>
      </c>
      <c r="E154" s="1">
        <v>1</v>
      </c>
      <c r="F154" s="13" t="s">
        <v>98</v>
      </c>
      <c r="G154" s="14">
        <v>100</v>
      </c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79"/>
      <c r="C155" s="12" t="s">
        <v>323</v>
      </c>
      <c r="D155" s="42" t="s">
        <v>324</v>
      </c>
      <c r="E155" s="1">
        <f>6/9</f>
        <v>0.66666666666666663</v>
      </c>
      <c r="F155" s="13" t="s">
        <v>209</v>
      </c>
      <c r="G155" s="14">
        <v>66.666666666666657</v>
      </c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75"/>
      <c r="C156" s="26" t="s">
        <v>325</v>
      </c>
      <c r="D156" s="44" t="s">
        <v>326</v>
      </c>
      <c r="E156" s="27">
        <f>1/9</f>
        <v>0.1111111111111111</v>
      </c>
      <c r="F156" s="28" t="s">
        <v>63</v>
      </c>
      <c r="G156" s="14">
        <v>11.111111111111111</v>
      </c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6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74" t="s">
        <v>327</v>
      </c>
      <c r="C158" s="8" t="s">
        <v>328</v>
      </c>
      <c r="D158" s="41" t="s">
        <v>329</v>
      </c>
      <c r="E158" s="32">
        <f>6/8</f>
        <v>0.75</v>
      </c>
      <c r="F158" s="9" t="s">
        <v>169</v>
      </c>
      <c r="G158" s="14">
        <v>75</v>
      </c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75"/>
      <c r="C159" s="26" t="s">
        <v>330</v>
      </c>
      <c r="D159" s="44" t="s">
        <v>331</v>
      </c>
      <c r="E159" s="27">
        <v>0.5</v>
      </c>
      <c r="F159" s="28" t="s">
        <v>37</v>
      </c>
      <c r="G159" s="14">
        <v>50</v>
      </c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6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74" t="s">
        <v>332</v>
      </c>
      <c r="C161" s="8" t="s">
        <v>333</v>
      </c>
      <c r="D161" s="41" t="s">
        <v>334</v>
      </c>
      <c r="E161" s="32">
        <f t="shared" ref="E161:E162" si="2">1/6</f>
        <v>0.16666666666666666</v>
      </c>
      <c r="F161" s="9" t="s">
        <v>138</v>
      </c>
      <c r="G161" s="14">
        <v>16.666666666666664</v>
      </c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75"/>
      <c r="C162" s="26" t="s">
        <v>335</v>
      </c>
      <c r="D162" s="44" t="s">
        <v>336</v>
      </c>
      <c r="E162" s="27">
        <f t="shared" si="2"/>
        <v>0.16666666666666666</v>
      </c>
      <c r="F162" s="28" t="s">
        <v>138</v>
      </c>
      <c r="G162" s="14">
        <v>16.666666666666664</v>
      </c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6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74" t="s">
        <v>337</v>
      </c>
      <c r="C164" s="8" t="s">
        <v>338</v>
      </c>
      <c r="D164" s="41" t="s">
        <v>339</v>
      </c>
      <c r="E164" s="32">
        <f>1/3</f>
        <v>0.33333333333333331</v>
      </c>
      <c r="F164" s="9" t="s">
        <v>192</v>
      </c>
      <c r="G164" s="14">
        <v>33.333333333333329</v>
      </c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75"/>
      <c r="C165" s="26" t="s">
        <v>340</v>
      </c>
      <c r="D165" s="44" t="s">
        <v>341</v>
      </c>
      <c r="E165" s="27">
        <f>1/6</f>
        <v>0.16666666666666666</v>
      </c>
      <c r="F165" s="28" t="s">
        <v>138</v>
      </c>
      <c r="G165" s="14">
        <v>16.666666666666664</v>
      </c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6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71" t="s">
        <v>342</v>
      </c>
      <c r="C167" s="68" t="s">
        <v>343</v>
      </c>
      <c r="D167" s="72" t="s">
        <v>344</v>
      </c>
      <c r="E167" s="38">
        <v>1</v>
      </c>
      <c r="F167" s="39" t="s">
        <v>24</v>
      </c>
      <c r="G167" s="14">
        <v>100</v>
      </c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6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74" t="s">
        <v>345</v>
      </c>
      <c r="C169" s="8" t="s">
        <v>346</v>
      </c>
      <c r="D169" s="29" t="s">
        <v>347</v>
      </c>
      <c r="E169" s="32">
        <v>0.2</v>
      </c>
      <c r="F169" s="9" t="s">
        <v>51</v>
      </c>
      <c r="G169" s="14">
        <v>20</v>
      </c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75"/>
      <c r="C170" s="26" t="s">
        <v>348</v>
      </c>
      <c r="D170" s="10" t="s">
        <v>349</v>
      </c>
      <c r="E170" s="27">
        <f>1/7</f>
        <v>0.14285714285714285</v>
      </c>
      <c r="F170" s="28" t="s">
        <v>119</v>
      </c>
      <c r="G170" s="14">
        <v>14.285714285714285</v>
      </c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73"/>
      <c r="E171" s="1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73"/>
      <c r="E172" s="1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76" t="s">
        <v>350</v>
      </c>
      <c r="C173" s="77"/>
      <c r="D173" s="77"/>
      <c r="E173" s="77"/>
      <c r="F173" s="77"/>
      <c r="G173" s="78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73"/>
      <c r="E174" s="1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73"/>
      <c r="E175" s="1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73"/>
      <c r="E176" s="1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73"/>
      <c r="E177" s="1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73"/>
      <c r="E178" s="1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73"/>
      <c r="E179" s="1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73"/>
      <c r="E180" s="1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73"/>
      <c r="E181" s="1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73"/>
      <c r="E182" s="1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73"/>
      <c r="E183" s="1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73"/>
      <c r="E184" s="1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73"/>
      <c r="E185" s="1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73"/>
      <c r="E186" s="1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73"/>
      <c r="E187" s="1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73"/>
      <c r="E188" s="1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73"/>
      <c r="E189" s="1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73"/>
      <c r="E190" s="1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73"/>
      <c r="E191" s="1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73"/>
      <c r="E192" s="1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73"/>
      <c r="E193" s="1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73"/>
      <c r="E194" s="1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73"/>
      <c r="E195" s="1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73"/>
      <c r="E196" s="1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73"/>
      <c r="E197" s="1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73"/>
      <c r="E198" s="1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73"/>
      <c r="E199" s="1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73"/>
      <c r="E200" s="1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73"/>
      <c r="E201" s="1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73"/>
      <c r="E202" s="1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73"/>
      <c r="E203" s="1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73"/>
      <c r="E204" s="1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73"/>
      <c r="E205" s="1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73"/>
      <c r="E206" s="1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73"/>
      <c r="E207" s="1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73"/>
      <c r="E208" s="1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73"/>
      <c r="E209" s="1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73"/>
      <c r="E210" s="1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73"/>
      <c r="E211" s="1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73"/>
      <c r="E212" s="1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73"/>
      <c r="E213" s="1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73"/>
      <c r="E214" s="1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73"/>
      <c r="E215" s="1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73"/>
      <c r="E216" s="1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73"/>
      <c r="E217" s="1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73"/>
      <c r="E218" s="1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73"/>
      <c r="E219" s="1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73"/>
      <c r="E220" s="1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73"/>
      <c r="E221" s="1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73"/>
      <c r="E222" s="1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73"/>
      <c r="E223" s="1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73"/>
      <c r="E224" s="1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73"/>
      <c r="E225" s="1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73"/>
      <c r="E226" s="1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73"/>
      <c r="E227" s="1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73"/>
      <c r="E228" s="1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73"/>
      <c r="E229" s="1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73"/>
      <c r="E230" s="1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73"/>
      <c r="E231" s="1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73"/>
      <c r="E232" s="1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73"/>
      <c r="E233" s="1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73"/>
      <c r="E234" s="1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73"/>
      <c r="E235" s="1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73"/>
      <c r="E236" s="1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73"/>
      <c r="E237" s="1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73"/>
      <c r="E238" s="1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73"/>
      <c r="E239" s="1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73"/>
      <c r="E240" s="1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73"/>
      <c r="E241" s="1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73"/>
      <c r="E242" s="1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73"/>
      <c r="E243" s="1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73"/>
      <c r="E244" s="1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73"/>
      <c r="E245" s="1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73"/>
      <c r="E246" s="1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73"/>
      <c r="E247" s="1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73"/>
      <c r="E248" s="1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73"/>
      <c r="E249" s="1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73"/>
      <c r="E250" s="1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73"/>
      <c r="E251" s="1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73"/>
      <c r="E252" s="1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73"/>
      <c r="E253" s="1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73"/>
      <c r="E254" s="1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73"/>
      <c r="E255" s="1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73"/>
      <c r="E256" s="1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73"/>
      <c r="E257" s="1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73"/>
      <c r="E258" s="1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73"/>
      <c r="E259" s="1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73"/>
      <c r="E260" s="1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73"/>
      <c r="E261" s="1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73"/>
      <c r="E262" s="1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73"/>
      <c r="E263" s="1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73"/>
      <c r="E264" s="1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73"/>
      <c r="E265" s="1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73"/>
      <c r="E266" s="1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73"/>
      <c r="E267" s="1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73"/>
      <c r="E268" s="1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73"/>
      <c r="E269" s="1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73"/>
      <c r="E270" s="1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73"/>
      <c r="E271" s="1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73"/>
      <c r="E272" s="1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73"/>
      <c r="E273" s="1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73"/>
      <c r="E274" s="1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73"/>
      <c r="E275" s="1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73"/>
      <c r="E276" s="1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73"/>
      <c r="E277" s="1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73"/>
      <c r="E278" s="1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73"/>
      <c r="E279" s="1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73"/>
      <c r="E280" s="1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73"/>
      <c r="E281" s="1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73"/>
      <c r="E282" s="1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73"/>
      <c r="E283" s="1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73"/>
      <c r="E284" s="1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73"/>
      <c r="E285" s="1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73"/>
      <c r="E286" s="1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73"/>
      <c r="E287" s="1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73"/>
      <c r="E288" s="1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73"/>
      <c r="E289" s="1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73"/>
      <c r="E290" s="1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73"/>
      <c r="E291" s="1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73"/>
      <c r="E292" s="1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73"/>
      <c r="E293" s="1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73"/>
      <c r="E294" s="1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73"/>
      <c r="E295" s="1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73"/>
      <c r="E296" s="1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73"/>
      <c r="E297" s="1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73"/>
      <c r="E298" s="1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73"/>
      <c r="E299" s="1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73"/>
      <c r="E300" s="1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73"/>
      <c r="E301" s="1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73"/>
      <c r="E302" s="1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73"/>
      <c r="E303" s="1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73"/>
      <c r="E304" s="1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73"/>
      <c r="E305" s="1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73"/>
      <c r="E306" s="1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73"/>
      <c r="E307" s="1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73"/>
      <c r="E308" s="1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73"/>
      <c r="E309" s="1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73"/>
      <c r="E310" s="1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73"/>
      <c r="E311" s="1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73"/>
      <c r="E312" s="1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73"/>
      <c r="E313" s="1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73"/>
      <c r="E314" s="1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73"/>
      <c r="E315" s="1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73"/>
      <c r="E316" s="1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73"/>
      <c r="E317" s="1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73"/>
      <c r="E318" s="1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73"/>
      <c r="E319" s="1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73"/>
      <c r="E320" s="1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73"/>
      <c r="E321" s="1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73"/>
      <c r="E322" s="1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73"/>
      <c r="E323" s="1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73"/>
      <c r="E324" s="1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73"/>
      <c r="E325" s="1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73"/>
      <c r="E326" s="1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73"/>
      <c r="E327" s="1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73"/>
      <c r="E328" s="1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73"/>
      <c r="E329" s="1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73"/>
      <c r="E330" s="1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73"/>
      <c r="E331" s="1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73"/>
      <c r="E332" s="1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73"/>
      <c r="E333" s="1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73"/>
      <c r="E334" s="1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73"/>
      <c r="E335" s="1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73"/>
      <c r="E336" s="1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73"/>
      <c r="E337" s="1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73"/>
      <c r="E338" s="1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73"/>
      <c r="E339" s="1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73"/>
      <c r="E340" s="1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73"/>
      <c r="E341" s="1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73"/>
      <c r="E342" s="1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73"/>
      <c r="E343" s="1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73"/>
      <c r="E344" s="1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73"/>
      <c r="E345" s="1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73"/>
      <c r="E346" s="1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73"/>
      <c r="E347" s="1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73"/>
      <c r="E348" s="1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73"/>
      <c r="E349" s="1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73"/>
      <c r="E350" s="1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73"/>
      <c r="E351" s="1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73"/>
      <c r="E352" s="1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73"/>
      <c r="E353" s="1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73"/>
      <c r="E354" s="1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73"/>
      <c r="E355" s="1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73"/>
      <c r="E356" s="1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73"/>
      <c r="E357" s="1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73"/>
      <c r="E358" s="1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73"/>
      <c r="E359" s="1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73"/>
      <c r="E360" s="1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73"/>
      <c r="E361" s="1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73"/>
      <c r="E362" s="1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73"/>
      <c r="E363" s="1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73"/>
      <c r="E364" s="1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73"/>
      <c r="E365" s="1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73"/>
      <c r="E366" s="1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73"/>
      <c r="E367" s="1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73"/>
      <c r="E368" s="1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73"/>
      <c r="E369" s="1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73"/>
      <c r="E370" s="1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73"/>
      <c r="E371" s="1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73"/>
      <c r="E372" s="1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73"/>
      <c r="E373" s="1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/>
    <row r="375" spans="1:26" ht="15.75" customHeight="1" x14ac:dyDescent="0.2"/>
    <row r="376" spans="1:26" ht="15.75" customHeight="1" x14ac:dyDescent="0.2"/>
    <row r="377" spans="1:26" ht="15.75" customHeight="1" x14ac:dyDescent="0.2"/>
    <row r="378" spans="1:26" ht="15.75" customHeight="1" x14ac:dyDescent="0.2"/>
    <row r="379" spans="1:26" ht="15.75" customHeight="1" x14ac:dyDescent="0.2"/>
    <row r="380" spans="1:26" ht="15.75" customHeight="1" x14ac:dyDescent="0.2"/>
    <row r="381" spans="1:26" ht="15.75" customHeight="1" x14ac:dyDescent="0.2"/>
    <row r="382" spans="1:26" ht="15.75" customHeight="1" x14ac:dyDescent="0.2"/>
    <row r="383" spans="1:26" ht="15.75" customHeight="1" x14ac:dyDescent="0.2"/>
    <row r="384" spans="1:26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24">
    <mergeCell ref="B2:G2"/>
    <mergeCell ref="B5:B18"/>
    <mergeCell ref="B20:B36"/>
    <mergeCell ref="B38:B49"/>
    <mergeCell ref="B51:B53"/>
    <mergeCell ref="B57:B60"/>
    <mergeCell ref="B62:B66"/>
    <mergeCell ref="B68:B71"/>
    <mergeCell ref="B73:B76"/>
    <mergeCell ref="B78:B80"/>
    <mergeCell ref="B82:B87"/>
    <mergeCell ref="B89:B93"/>
    <mergeCell ref="B95:B98"/>
    <mergeCell ref="B100:B104"/>
    <mergeCell ref="B164:B165"/>
    <mergeCell ref="B169:B170"/>
    <mergeCell ref="B173:G173"/>
    <mergeCell ref="B106:B108"/>
    <mergeCell ref="B112:B118"/>
    <mergeCell ref="B120:B121"/>
    <mergeCell ref="B127:B130"/>
    <mergeCell ref="B132:B156"/>
    <mergeCell ref="B158:B159"/>
    <mergeCell ref="B161:B162"/>
  </mergeCells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Miss. D Mabunda</dc:creator>
  <cp:lastModifiedBy>Miss. D Mabunda</cp:lastModifiedBy>
  <dcterms:created xsi:type="dcterms:W3CDTF">2022-07-27T13:45:10Z</dcterms:created>
  <dcterms:modified xsi:type="dcterms:W3CDTF">2022-07-27T13:45:10Z</dcterms:modified>
</cp:coreProperties>
</file>